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1"/>
  </bookViews>
  <sheets>
    <sheet name="资产负债表" sheetId="1" r:id="rId1"/>
    <sheet name="业务活动表" sheetId="2" r:id="rId2"/>
    <sheet name="现金流量表" sheetId="3" r:id="rId3"/>
  </sheets>
  <definedNames>
    <definedName name="_xlnm.Print_Area" localSheetId="2">'现金流量表'!$A$1:$J$41</definedName>
    <definedName name="_xlnm.Print_Area" localSheetId="1">'业务活动表'!$A$1:$G$30</definedName>
    <definedName name="_xlnm.Print_Area" localSheetId="0">'资产负债表'!$A$1:$F$33</definedName>
  </definedNames>
  <calcPr fullCalcOnLoad="1"/>
</workbook>
</file>

<file path=xl/sharedStrings.xml><?xml version="1.0" encoding="utf-8"?>
<sst xmlns="http://schemas.openxmlformats.org/spreadsheetml/2006/main" count="139" uniqueCount="131">
  <si>
    <r>
      <rPr>
        <b/>
        <sz val="20"/>
        <rFont val="宋体"/>
        <family val="0"/>
      </rPr>
      <t>资产负债表</t>
    </r>
  </si>
  <si>
    <r>
      <rPr>
        <sz val="11"/>
        <rFont val="宋体"/>
        <family val="0"/>
      </rPr>
      <t>编制单位：武汉轻工大学教育发展基金会</t>
    </r>
  </si>
  <si>
    <r>
      <rPr>
        <sz val="11"/>
        <rFont val="宋体"/>
        <family val="0"/>
      </rPr>
      <t>金额单位：元</t>
    </r>
  </si>
  <si>
    <r>
      <rPr>
        <b/>
        <sz val="11"/>
        <rFont val="宋体"/>
        <family val="0"/>
      </rPr>
      <t>资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产</t>
    </r>
  </si>
  <si>
    <r>
      <rPr>
        <b/>
        <sz val="10"/>
        <rFont val="宋体"/>
        <family val="0"/>
      </rPr>
      <t>年初数</t>
    </r>
  </si>
  <si>
    <r>
      <rPr>
        <b/>
        <sz val="10"/>
        <rFont val="宋体"/>
        <family val="0"/>
      </rPr>
      <t>年末数</t>
    </r>
  </si>
  <si>
    <r>
      <rPr>
        <b/>
        <sz val="11"/>
        <rFont val="宋体"/>
        <family val="0"/>
      </rPr>
      <t>负债和净资产</t>
    </r>
  </si>
  <si>
    <r>
      <rPr>
        <sz val="11"/>
        <rFont val="宋体"/>
        <family val="0"/>
      </rPr>
      <t>流动资产：</t>
    </r>
  </si>
  <si>
    <r>
      <rPr>
        <sz val="11"/>
        <rFont val="宋体"/>
        <family val="0"/>
      </rPr>
      <t>流动负债：</t>
    </r>
  </si>
  <si>
    <r>
      <t xml:space="preserve">  </t>
    </r>
    <r>
      <rPr>
        <sz val="11"/>
        <rFont val="宋体"/>
        <family val="0"/>
      </rPr>
      <t>货币资金</t>
    </r>
  </si>
  <si>
    <r>
      <t xml:space="preserve">  </t>
    </r>
    <r>
      <rPr>
        <sz val="11"/>
        <rFont val="宋体"/>
        <family val="0"/>
      </rPr>
      <t>短期借款</t>
    </r>
  </si>
  <si>
    <r>
      <t xml:space="preserve">  </t>
    </r>
    <r>
      <rPr>
        <sz val="11"/>
        <rFont val="宋体"/>
        <family val="0"/>
      </rPr>
      <t>短期投资</t>
    </r>
  </si>
  <si>
    <r>
      <t xml:space="preserve">  </t>
    </r>
    <r>
      <rPr>
        <sz val="11"/>
        <rFont val="宋体"/>
        <family val="0"/>
      </rPr>
      <t>应付账款</t>
    </r>
  </si>
  <si>
    <t xml:space="preserve"> 预付款项</t>
  </si>
  <si>
    <r>
      <t xml:space="preserve">  </t>
    </r>
    <r>
      <rPr>
        <sz val="11"/>
        <rFont val="宋体"/>
        <family val="0"/>
      </rPr>
      <t>预收款项</t>
    </r>
  </si>
  <si>
    <r>
      <t xml:space="preserve">  </t>
    </r>
    <r>
      <rPr>
        <sz val="11"/>
        <rFont val="宋体"/>
        <family val="0"/>
      </rPr>
      <t>应收账款</t>
    </r>
  </si>
  <si>
    <r>
      <t xml:space="preserve">  </t>
    </r>
    <r>
      <rPr>
        <sz val="11"/>
        <rFont val="宋体"/>
        <family val="0"/>
      </rPr>
      <t>其他应付款</t>
    </r>
  </si>
  <si>
    <r>
      <t xml:space="preserve">  </t>
    </r>
    <r>
      <rPr>
        <sz val="11"/>
        <rFont val="宋体"/>
        <family val="0"/>
      </rPr>
      <t>其他应收款</t>
    </r>
  </si>
  <si>
    <r>
      <t xml:space="preserve">  </t>
    </r>
    <r>
      <rPr>
        <sz val="11"/>
        <rFont val="宋体"/>
        <family val="0"/>
      </rPr>
      <t>应交税金</t>
    </r>
  </si>
  <si>
    <r>
      <t xml:space="preserve">  </t>
    </r>
    <r>
      <rPr>
        <sz val="11"/>
        <rFont val="宋体"/>
        <family val="0"/>
      </rPr>
      <t>存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货</t>
    </r>
  </si>
  <si>
    <r>
      <t xml:space="preserve">  </t>
    </r>
    <r>
      <rPr>
        <sz val="11"/>
        <rFont val="宋体"/>
        <family val="0"/>
      </rPr>
      <t>其它应交款</t>
    </r>
  </si>
  <si>
    <r>
      <t xml:space="preserve">  </t>
    </r>
    <r>
      <rPr>
        <sz val="11"/>
        <rFont val="宋体"/>
        <family val="0"/>
      </rPr>
      <t>待摊费用</t>
    </r>
  </si>
  <si>
    <r>
      <t xml:space="preserve">  </t>
    </r>
    <r>
      <rPr>
        <sz val="11"/>
        <rFont val="宋体"/>
        <family val="0"/>
      </rPr>
      <t>应付工资</t>
    </r>
  </si>
  <si>
    <r>
      <t xml:space="preserve">  </t>
    </r>
    <r>
      <rPr>
        <sz val="11"/>
        <rFont val="宋体"/>
        <family val="0"/>
      </rPr>
      <t>其他流动资产</t>
    </r>
  </si>
  <si>
    <r>
      <t xml:space="preserve">  </t>
    </r>
    <r>
      <rPr>
        <sz val="11"/>
        <rFont val="宋体"/>
        <family val="0"/>
      </rPr>
      <t>预提费用</t>
    </r>
  </si>
  <si>
    <r>
      <rPr>
        <b/>
        <sz val="11"/>
        <rFont val="宋体"/>
        <family val="0"/>
      </rPr>
      <t>流动资产合计</t>
    </r>
  </si>
  <si>
    <r>
      <t xml:space="preserve">  </t>
    </r>
    <r>
      <rPr>
        <sz val="11"/>
        <rFont val="宋体"/>
        <family val="0"/>
      </rPr>
      <t>其他流动负债</t>
    </r>
  </si>
  <si>
    <r>
      <rPr>
        <sz val="11"/>
        <rFont val="宋体"/>
        <family val="0"/>
      </rPr>
      <t>长期投资：</t>
    </r>
  </si>
  <si>
    <r>
      <rPr>
        <b/>
        <sz val="11"/>
        <rFont val="宋体"/>
        <family val="0"/>
      </rPr>
      <t>流动负债合计</t>
    </r>
  </si>
  <si>
    <r>
      <t xml:space="preserve">  </t>
    </r>
    <r>
      <rPr>
        <sz val="11"/>
        <rFont val="宋体"/>
        <family val="0"/>
      </rPr>
      <t>长期股权投资</t>
    </r>
  </si>
  <si>
    <r>
      <t xml:space="preserve">  </t>
    </r>
    <r>
      <rPr>
        <sz val="11"/>
        <rFont val="宋体"/>
        <family val="0"/>
      </rPr>
      <t>长期债权投资</t>
    </r>
  </si>
  <si>
    <r>
      <rPr>
        <sz val="11"/>
        <rFont val="宋体"/>
        <family val="0"/>
      </rPr>
      <t>长期负债：</t>
    </r>
  </si>
  <si>
    <r>
      <rPr>
        <b/>
        <sz val="11"/>
        <rFont val="宋体"/>
        <family val="0"/>
      </rPr>
      <t>长期投资合计</t>
    </r>
  </si>
  <si>
    <r>
      <t xml:space="preserve">  </t>
    </r>
    <r>
      <rPr>
        <sz val="11"/>
        <rFont val="宋体"/>
        <family val="0"/>
      </rPr>
      <t>长期借款</t>
    </r>
  </si>
  <si>
    <r>
      <t xml:space="preserve">  </t>
    </r>
    <r>
      <rPr>
        <sz val="11"/>
        <rFont val="宋体"/>
        <family val="0"/>
      </rPr>
      <t>长期应付款</t>
    </r>
  </si>
  <si>
    <r>
      <rPr>
        <sz val="11"/>
        <rFont val="宋体"/>
        <family val="0"/>
      </rPr>
      <t>固定资产：</t>
    </r>
  </si>
  <si>
    <r>
      <t xml:space="preserve">  </t>
    </r>
    <r>
      <rPr>
        <sz val="11"/>
        <rFont val="宋体"/>
        <family val="0"/>
      </rPr>
      <t>其他长期负债</t>
    </r>
  </si>
  <si>
    <r>
      <t xml:space="preserve">  </t>
    </r>
    <r>
      <rPr>
        <sz val="11"/>
        <rFont val="宋体"/>
        <family val="0"/>
      </rPr>
      <t>固定资产原价</t>
    </r>
  </si>
  <si>
    <r>
      <rPr>
        <b/>
        <sz val="11"/>
        <rFont val="宋体"/>
        <family val="0"/>
      </rPr>
      <t>长期负债合计</t>
    </r>
  </si>
  <si>
    <r>
      <t xml:space="preserve">  </t>
    </r>
    <r>
      <rPr>
        <sz val="11"/>
        <rFont val="宋体"/>
        <family val="0"/>
      </rPr>
      <t>减：累计折旧</t>
    </r>
  </si>
  <si>
    <r>
      <t xml:space="preserve">  </t>
    </r>
    <r>
      <rPr>
        <sz val="11"/>
        <rFont val="宋体"/>
        <family val="0"/>
      </rPr>
      <t>固定资产净值</t>
    </r>
  </si>
  <si>
    <r>
      <rPr>
        <sz val="11"/>
        <rFont val="宋体"/>
        <family val="0"/>
      </rPr>
      <t>受托代理负债：</t>
    </r>
  </si>
  <si>
    <r>
      <t xml:space="preserve">  </t>
    </r>
    <r>
      <rPr>
        <sz val="11"/>
        <rFont val="宋体"/>
        <family val="0"/>
      </rPr>
      <t>在建工程</t>
    </r>
  </si>
  <si>
    <r>
      <t xml:space="preserve">  </t>
    </r>
    <r>
      <rPr>
        <sz val="11"/>
        <rFont val="宋体"/>
        <family val="0"/>
      </rPr>
      <t>受托代理负债</t>
    </r>
  </si>
  <si>
    <r>
      <t xml:space="preserve">  </t>
    </r>
    <r>
      <rPr>
        <sz val="11"/>
        <rFont val="宋体"/>
        <family val="0"/>
      </rPr>
      <t>文物文化资产</t>
    </r>
  </si>
  <si>
    <r>
      <t xml:space="preserve">  </t>
    </r>
    <r>
      <rPr>
        <sz val="11"/>
        <rFont val="宋体"/>
        <family val="0"/>
      </rPr>
      <t>固定资产清理</t>
    </r>
  </si>
  <si>
    <r>
      <rPr>
        <b/>
        <sz val="11"/>
        <rFont val="宋体"/>
        <family val="0"/>
      </rPr>
      <t>负债合计</t>
    </r>
  </si>
  <si>
    <r>
      <rPr>
        <b/>
        <sz val="11"/>
        <rFont val="宋体"/>
        <family val="0"/>
      </rPr>
      <t>固定资产合计</t>
    </r>
  </si>
  <si>
    <r>
      <rPr>
        <sz val="11"/>
        <rFont val="宋体"/>
        <family val="0"/>
      </rPr>
      <t>无形资产：</t>
    </r>
  </si>
  <si>
    <r>
      <rPr>
        <sz val="11"/>
        <rFont val="宋体"/>
        <family val="0"/>
      </rPr>
      <t>净资产：</t>
    </r>
  </si>
  <si>
    <r>
      <t xml:space="preserve">  </t>
    </r>
    <r>
      <rPr>
        <sz val="11"/>
        <rFont val="宋体"/>
        <family val="0"/>
      </rPr>
      <t>无形资产</t>
    </r>
  </si>
  <si>
    <r>
      <t xml:space="preserve">  </t>
    </r>
    <r>
      <rPr>
        <sz val="11"/>
        <rFont val="宋体"/>
        <family val="0"/>
      </rPr>
      <t>非限定性净资产</t>
    </r>
  </si>
  <si>
    <r>
      <rPr>
        <sz val="11"/>
        <rFont val="宋体"/>
        <family val="0"/>
      </rPr>
      <t>其中：原始基金</t>
    </r>
  </si>
  <si>
    <r>
      <rPr>
        <sz val="11"/>
        <rFont val="宋体"/>
        <family val="0"/>
      </rPr>
      <t>受托代理资产：</t>
    </r>
  </si>
  <si>
    <r>
      <t xml:space="preserve">  </t>
    </r>
    <r>
      <rPr>
        <sz val="11"/>
        <rFont val="宋体"/>
        <family val="0"/>
      </rPr>
      <t>限定性净资产</t>
    </r>
  </si>
  <si>
    <r>
      <t xml:space="preserve">  </t>
    </r>
    <r>
      <rPr>
        <sz val="11"/>
        <rFont val="宋体"/>
        <family val="0"/>
      </rPr>
      <t>受托代理资产</t>
    </r>
  </si>
  <si>
    <r>
      <rPr>
        <b/>
        <sz val="11"/>
        <rFont val="宋体"/>
        <family val="0"/>
      </rPr>
      <t>净资产合计</t>
    </r>
  </si>
  <si>
    <r>
      <rPr>
        <b/>
        <sz val="11"/>
        <rFont val="宋体"/>
        <family val="0"/>
      </rPr>
      <t>资产总计</t>
    </r>
  </si>
  <si>
    <r>
      <rPr>
        <b/>
        <sz val="11"/>
        <rFont val="宋体"/>
        <family val="0"/>
      </rPr>
      <t>负债和净资产总计</t>
    </r>
  </si>
  <si>
    <r>
      <rPr>
        <b/>
        <sz val="20"/>
        <rFont val="宋体"/>
        <family val="0"/>
      </rPr>
      <t>业务活动表</t>
    </r>
  </si>
  <si>
    <r>
      <t>2021</t>
    </r>
    <r>
      <rPr>
        <sz val="11"/>
        <rFont val="宋体"/>
        <family val="0"/>
      </rPr>
      <t>年度</t>
    </r>
  </si>
  <si>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目</t>
    </r>
  </si>
  <si>
    <r>
      <rPr>
        <sz val="11"/>
        <rFont val="宋体"/>
        <family val="0"/>
      </rPr>
      <t>上年累计数</t>
    </r>
  </si>
  <si>
    <r>
      <rPr>
        <sz val="11"/>
        <rFont val="宋体"/>
        <family val="0"/>
      </rPr>
      <t>本年累计数</t>
    </r>
  </si>
  <si>
    <r>
      <rPr>
        <sz val="11"/>
        <rFont val="宋体"/>
        <family val="0"/>
      </rPr>
      <t>非限定性</t>
    </r>
  </si>
  <si>
    <r>
      <rPr>
        <sz val="11"/>
        <rFont val="宋体"/>
        <family val="0"/>
      </rPr>
      <t>限定性</t>
    </r>
  </si>
  <si>
    <r>
      <rPr>
        <sz val="11"/>
        <rFont val="宋体"/>
        <family val="0"/>
      </rPr>
      <t>合计</t>
    </r>
  </si>
  <si>
    <r>
      <rPr>
        <sz val="11"/>
        <rFont val="宋体"/>
        <family val="0"/>
      </rPr>
      <t>一、收入</t>
    </r>
  </si>
  <si>
    <r>
      <t xml:space="preserve">    </t>
    </r>
    <r>
      <rPr>
        <sz val="11"/>
        <rFont val="宋体"/>
        <family val="0"/>
      </rPr>
      <t>其中：捐赠收入</t>
    </r>
  </si>
  <si>
    <r>
      <t xml:space="preserve">              </t>
    </r>
    <r>
      <rPr>
        <sz val="11"/>
        <rFont val="宋体"/>
        <family val="0"/>
      </rPr>
      <t>会费收入</t>
    </r>
  </si>
  <si>
    <r>
      <t xml:space="preserve">              </t>
    </r>
    <r>
      <rPr>
        <sz val="11"/>
        <rFont val="宋体"/>
        <family val="0"/>
      </rPr>
      <t>提供服务收入</t>
    </r>
  </si>
  <si>
    <r>
      <t xml:space="preserve">              </t>
    </r>
    <r>
      <rPr>
        <sz val="11"/>
        <rFont val="宋体"/>
        <family val="0"/>
      </rPr>
      <t>政府补助收入</t>
    </r>
  </si>
  <si>
    <r>
      <t xml:space="preserve">              </t>
    </r>
    <r>
      <rPr>
        <sz val="11"/>
        <rFont val="宋体"/>
        <family val="0"/>
      </rPr>
      <t>投资收益</t>
    </r>
  </si>
  <si>
    <r>
      <t xml:space="preserve">              </t>
    </r>
    <r>
      <rPr>
        <sz val="11"/>
        <rFont val="宋体"/>
        <family val="0"/>
      </rPr>
      <t>其他收入</t>
    </r>
  </si>
  <si>
    <r>
      <rPr>
        <b/>
        <sz val="11"/>
        <rFont val="宋体"/>
        <family val="0"/>
      </rPr>
      <t>收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入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</si>
  <si>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r>
      <rPr>
        <sz val="11"/>
        <rFont val="宋体"/>
        <family val="0"/>
      </rPr>
      <t>二、费用</t>
    </r>
  </si>
  <si>
    <r>
      <t xml:space="preserve">   </t>
    </r>
    <r>
      <rPr>
        <sz val="11"/>
        <rFont val="宋体"/>
        <family val="0"/>
      </rPr>
      <t>（一）业务活动成本</t>
    </r>
  </si>
  <si>
    <r>
      <t xml:space="preserve">     </t>
    </r>
    <r>
      <rPr>
        <sz val="11"/>
        <rFont val="宋体"/>
        <family val="0"/>
      </rPr>
      <t>其中：慈善活动支出</t>
    </r>
  </si>
  <si>
    <r>
      <t xml:space="preserve">               </t>
    </r>
    <r>
      <rPr>
        <sz val="11"/>
        <rFont val="宋体"/>
        <family val="0"/>
      </rPr>
      <t>其他业务活动成本</t>
    </r>
  </si>
  <si>
    <r>
      <t xml:space="preserve">               </t>
    </r>
    <r>
      <rPr>
        <sz val="11"/>
        <rFont val="宋体"/>
        <family val="0"/>
      </rPr>
      <t>税金及附加</t>
    </r>
  </si>
  <si>
    <r>
      <t xml:space="preserve">   </t>
    </r>
    <r>
      <rPr>
        <sz val="11"/>
        <rFont val="宋体"/>
        <family val="0"/>
      </rPr>
      <t>（二）管理费用</t>
    </r>
  </si>
  <si>
    <r>
      <t xml:space="preserve">  </t>
    </r>
    <r>
      <rPr>
        <sz val="11"/>
        <rFont val="宋体"/>
        <family val="0"/>
      </rPr>
      <t>其中：工作人员工资福利支出</t>
    </r>
  </si>
  <si>
    <r>
      <t xml:space="preserve">             </t>
    </r>
    <r>
      <rPr>
        <sz val="11"/>
        <rFont val="宋体"/>
        <family val="0"/>
      </rPr>
      <t>行政办公支出</t>
    </r>
  </si>
  <si>
    <r>
      <t xml:space="preserve">             </t>
    </r>
    <r>
      <rPr>
        <sz val="11"/>
        <rFont val="宋体"/>
        <family val="0"/>
      </rPr>
      <t>其他</t>
    </r>
  </si>
  <si>
    <r>
      <t xml:space="preserve">   </t>
    </r>
    <r>
      <rPr>
        <sz val="11"/>
        <rFont val="宋体"/>
        <family val="0"/>
      </rPr>
      <t>（三）筹资费用</t>
    </r>
  </si>
  <si>
    <r>
      <t xml:space="preserve">   </t>
    </r>
    <r>
      <rPr>
        <sz val="11"/>
        <rFont val="宋体"/>
        <family val="0"/>
      </rPr>
      <t>（四）其他费用</t>
    </r>
  </si>
  <si>
    <r>
      <t xml:space="preserve">     </t>
    </r>
    <r>
      <rPr>
        <sz val="11"/>
        <rFont val="宋体"/>
        <family val="0"/>
      </rPr>
      <t>其中：所得税费</t>
    </r>
  </si>
  <si>
    <r>
      <t xml:space="preserve">               </t>
    </r>
    <r>
      <rPr>
        <sz val="11"/>
        <rFont val="宋体"/>
        <family val="0"/>
      </rPr>
      <t>其他</t>
    </r>
  </si>
  <si>
    <r>
      <rPr>
        <b/>
        <sz val="11"/>
        <rFont val="宋体"/>
        <family val="0"/>
      </rPr>
      <t>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用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</si>
  <si>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r>
      <rPr>
        <sz val="11"/>
        <rFont val="宋体"/>
        <family val="0"/>
      </rPr>
      <t>三、收支结余</t>
    </r>
  </si>
  <si>
    <r>
      <rPr>
        <sz val="11"/>
        <rFont val="宋体"/>
        <family val="0"/>
      </rPr>
      <t>四、限定性净资产转为非限定性净资产</t>
    </r>
  </si>
  <si>
    <r>
      <rPr>
        <sz val="11"/>
        <rFont val="宋体"/>
        <family val="0"/>
      </rPr>
      <t>五、净资产变动额（若为净资产减少额，以</t>
    </r>
    <r>
      <rPr>
        <sz val="11"/>
        <rFont val="Times New Roman"/>
        <family val="1"/>
      </rPr>
      <t>“-”</t>
    </r>
    <r>
      <rPr>
        <sz val="11"/>
        <rFont val="宋体"/>
        <family val="0"/>
      </rPr>
      <t>号填列）</t>
    </r>
  </si>
  <si>
    <r>
      <rPr>
        <b/>
        <sz val="20"/>
        <rFont val="宋体"/>
        <family val="0"/>
      </rPr>
      <t>现金流量表</t>
    </r>
  </si>
  <si>
    <r>
      <rPr>
        <b/>
        <sz val="11"/>
        <rFont val="宋体"/>
        <family val="0"/>
      </rPr>
      <t>项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目</t>
    </r>
  </si>
  <si>
    <r>
      <t xml:space="preserve">  </t>
    </r>
    <r>
      <rPr>
        <sz val="11"/>
        <rFont val="宋体"/>
        <family val="0"/>
      </rPr>
      <t>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次</t>
    </r>
  </si>
  <si>
    <r>
      <t xml:space="preserve"> </t>
    </r>
    <r>
      <rPr>
        <sz val="11"/>
        <rFont val="宋体"/>
        <family val="0"/>
      </rPr>
      <t>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额</t>
    </r>
  </si>
  <si>
    <r>
      <rPr>
        <b/>
        <sz val="12"/>
        <color indexed="8"/>
        <rFont val="宋体"/>
        <family val="0"/>
      </rPr>
      <t>一、业务活动产生的现金流量：</t>
    </r>
  </si>
  <si>
    <r>
      <t xml:space="preserve">      </t>
    </r>
    <r>
      <rPr>
        <sz val="12"/>
        <color indexed="8"/>
        <rFont val="宋体"/>
        <family val="0"/>
      </rPr>
      <t>接受捐赠收到的现金</t>
    </r>
  </si>
  <si>
    <r>
      <t xml:space="preserve">      </t>
    </r>
    <r>
      <rPr>
        <sz val="12"/>
        <color indexed="8"/>
        <rFont val="宋体"/>
        <family val="0"/>
      </rPr>
      <t>收取会费收到的现金</t>
    </r>
  </si>
  <si>
    <r>
      <t xml:space="preserve">      </t>
    </r>
    <r>
      <rPr>
        <sz val="12"/>
        <color indexed="8"/>
        <rFont val="宋体"/>
        <family val="0"/>
      </rPr>
      <t>提供服务收到的现金</t>
    </r>
  </si>
  <si>
    <r>
      <t xml:space="preserve">      </t>
    </r>
    <r>
      <rPr>
        <sz val="12"/>
        <color indexed="8"/>
        <rFont val="宋体"/>
        <family val="0"/>
      </rPr>
      <t>销售商品收到的现金</t>
    </r>
  </si>
  <si>
    <r>
      <t xml:space="preserve">      </t>
    </r>
    <r>
      <rPr>
        <sz val="12"/>
        <color indexed="8"/>
        <rFont val="宋体"/>
        <family val="0"/>
      </rPr>
      <t>政府补助收到的现金</t>
    </r>
  </si>
  <si>
    <r>
      <t xml:space="preserve">      </t>
    </r>
    <r>
      <rPr>
        <sz val="12"/>
        <color indexed="8"/>
        <rFont val="宋体"/>
        <family val="0"/>
      </rPr>
      <t>收到的其他与业务活动有关的现金</t>
    </r>
  </si>
  <si>
    <r>
      <t xml:space="preserve">            </t>
    </r>
    <r>
      <rPr>
        <sz val="12"/>
        <color indexed="8"/>
        <rFont val="宋体"/>
        <family val="0"/>
      </rPr>
      <t>现金流入小计</t>
    </r>
  </si>
  <si>
    <r>
      <t xml:space="preserve">      </t>
    </r>
    <r>
      <rPr>
        <sz val="12"/>
        <color indexed="8"/>
        <rFont val="宋体"/>
        <family val="0"/>
      </rPr>
      <t>提供捐赠或者资助支付的现金</t>
    </r>
  </si>
  <si>
    <r>
      <t xml:space="preserve">      </t>
    </r>
    <r>
      <rPr>
        <sz val="12"/>
        <color indexed="8"/>
        <rFont val="宋体"/>
        <family val="0"/>
      </rPr>
      <t>支付给员工以及为员工支付的现金</t>
    </r>
  </si>
  <si>
    <r>
      <t xml:space="preserve">      </t>
    </r>
    <r>
      <rPr>
        <sz val="12"/>
        <color indexed="8"/>
        <rFont val="宋体"/>
        <family val="0"/>
      </rPr>
      <t>购买商品、接受服务支付的现金</t>
    </r>
  </si>
  <si>
    <r>
      <t xml:space="preserve">      </t>
    </r>
    <r>
      <rPr>
        <sz val="12"/>
        <color indexed="8"/>
        <rFont val="宋体"/>
        <family val="0"/>
      </rPr>
      <t>支付的其他与业务活动有关的现金</t>
    </r>
  </si>
  <si>
    <r>
      <t xml:space="preserve">            </t>
    </r>
    <r>
      <rPr>
        <sz val="12"/>
        <color indexed="8"/>
        <rFont val="宋体"/>
        <family val="0"/>
      </rPr>
      <t>现金流出小计</t>
    </r>
  </si>
  <si>
    <r>
      <rPr>
        <sz val="12"/>
        <color indexed="8"/>
        <rFont val="宋体"/>
        <family val="0"/>
      </rPr>
      <t>业务活动产生的现金流量净额</t>
    </r>
  </si>
  <si>
    <r>
      <rPr>
        <b/>
        <sz val="12"/>
        <color indexed="8"/>
        <rFont val="宋体"/>
        <family val="0"/>
      </rPr>
      <t>二、投资活动产生的现金流量：</t>
    </r>
  </si>
  <si>
    <r>
      <t xml:space="preserve">      </t>
    </r>
    <r>
      <rPr>
        <sz val="12"/>
        <color indexed="8"/>
        <rFont val="宋体"/>
        <family val="0"/>
      </rPr>
      <t>收回投资所收到的现金</t>
    </r>
    <r>
      <rPr>
        <sz val="12"/>
        <color indexed="8"/>
        <rFont val="Times New Roman"/>
        <family val="1"/>
      </rPr>
      <t xml:space="preserve"> </t>
    </r>
  </si>
  <si>
    <r>
      <t xml:space="preserve">      </t>
    </r>
    <r>
      <rPr>
        <sz val="12"/>
        <color indexed="8"/>
        <rFont val="宋体"/>
        <family val="0"/>
      </rPr>
      <t>取得投资收益所收到的现金</t>
    </r>
  </si>
  <si>
    <r>
      <t xml:space="preserve">      </t>
    </r>
    <r>
      <rPr>
        <sz val="12"/>
        <color indexed="8"/>
        <rFont val="宋体"/>
        <family val="0"/>
      </rPr>
      <t>处置固定资产和无形资产所收回的现金</t>
    </r>
  </si>
  <si>
    <r>
      <t xml:space="preserve">      </t>
    </r>
    <r>
      <rPr>
        <sz val="12"/>
        <color indexed="8"/>
        <rFont val="宋体"/>
        <family val="0"/>
      </rPr>
      <t>收到的其他与投资活动有关的现金</t>
    </r>
  </si>
  <si>
    <r>
      <t xml:space="preserve">              </t>
    </r>
    <r>
      <rPr>
        <sz val="12"/>
        <color indexed="8"/>
        <rFont val="宋体"/>
        <family val="0"/>
      </rPr>
      <t>现金流入小计</t>
    </r>
  </si>
  <si>
    <r>
      <t xml:space="preserve">      </t>
    </r>
    <r>
      <rPr>
        <sz val="12"/>
        <color indexed="8"/>
        <rFont val="宋体"/>
        <family val="0"/>
      </rPr>
      <t>购建固定资产和无形资产所支付的现金</t>
    </r>
  </si>
  <si>
    <r>
      <t xml:space="preserve">      </t>
    </r>
    <r>
      <rPr>
        <sz val="12"/>
        <color indexed="8"/>
        <rFont val="宋体"/>
        <family val="0"/>
      </rPr>
      <t>对外投资所支付的现金</t>
    </r>
  </si>
  <si>
    <r>
      <t xml:space="preserve">      </t>
    </r>
    <r>
      <rPr>
        <sz val="12"/>
        <color indexed="8"/>
        <rFont val="宋体"/>
        <family val="0"/>
      </rPr>
      <t>支付的其他与投资活动有关的现金</t>
    </r>
  </si>
  <si>
    <r>
      <t xml:space="preserve">              </t>
    </r>
    <r>
      <rPr>
        <sz val="12"/>
        <color indexed="8"/>
        <rFont val="宋体"/>
        <family val="0"/>
      </rPr>
      <t>现金流出小计</t>
    </r>
  </si>
  <si>
    <r>
      <rPr>
        <sz val="12"/>
        <color indexed="8"/>
        <rFont val="宋体"/>
        <family val="0"/>
      </rPr>
      <t>投资活动产生的现金流量净额</t>
    </r>
  </si>
  <si>
    <r>
      <rPr>
        <b/>
        <sz val="12"/>
        <color indexed="8"/>
        <rFont val="宋体"/>
        <family val="0"/>
      </rPr>
      <t>三、筹资活动产生的现金流量：</t>
    </r>
  </si>
  <si>
    <r>
      <t xml:space="preserve">      </t>
    </r>
    <r>
      <rPr>
        <sz val="12"/>
        <color indexed="8"/>
        <rFont val="宋体"/>
        <family val="0"/>
      </rPr>
      <t>借款所收到的现金</t>
    </r>
  </si>
  <si>
    <r>
      <t xml:space="preserve">      </t>
    </r>
    <r>
      <rPr>
        <sz val="12"/>
        <color indexed="8"/>
        <rFont val="宋体"/>
        <family val="0"/>
      </rPr>
      <t>收到的其他与筹资活动有关的现金</t>
    </r>
  </si>
  <si>
    <r>
      <t xml:space="preserve">      </t>
    </r>
    <r>
      <rPr>
        <sz val="12"/>
        <color indexed="8"/>
        <rFont val="宋体"/>
        <family val="0"/>
      </rPr>
      <t>偿还借款所支付的现金</t>
    </r>
  </si>
  <si>
    <r>
      <t xml:space="preserve">      </t>
    </r>
    <r>
      <rPr>
        <sz val="12"/>
        <color indexed="8"/>
        <rFont val="宋体"/>
        <family val="0"/>
      </rPr>
      <t>偿付利息所支付的现金</t>
    </r>
  </si>
  <si>
    <r>
      <t xml:space="preserve">      </t>
    </r>
    <r>
      <rPr>
        <sz val="12"/>
        <color indexed="8"/>
        <rFont val="宋体"/>
        <family val="0"/>
      </rPr>
      <t>支付的其他与筹资活动有关的现金</t>
    </r>
  </si>
  <si>
    <r>
      <t xml:space="preserve">             </t>
    </r>
    <r>
      <rPr>
        <sz val="12"/>
        <color indexed="8"/>
        <rFont val="宋体"/>
        <family val="0"/>
      </rPr>
      <t>现金流出小计</t>
    </r>
  </si>
  <si>
    <r>
      <rPr>
        <sz val="12"/>
        <color indexed="8"/>
        <rFont val="宋体"/>
        <family val="0"/>
      </rPr>
      <t>筹资活动产生的现金流量净额</t>
    </r>
  </si>
  <si>
    <r>
      <rPr>
        <b/>
        <sz val="12"/>
        <color indexed="8"/>
        <rFont val="宋体"/>
        <family val="0"/>
      </rPr>
      <t>四、汇率变动对现金的影响额</t>
    </r>
  </si>
  <si>
    <r>
      <rPr>
        <b/>
        <sz val="12"/>
        <color indexed="8"/>
        <rFont val="宋体"/>
        <family val="0"/>
      </rPr>
      <t>五、现金及现金等价物净增加额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</si>
</sst>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60"/>
      <name val="Times New Roman"/>
      <family val="1"/>
    </font>
    <font>
      <sz val="9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46" fillId="0" borderId="4" applyNumberFormat="0" applyFill="0" applyAlignment="0" applyProtection="0"/>
    <xf numFmtId="0" fontId="43" fillId="8" borderId="0" applyNumberFormat="0" applyBorder="0" applyAlignment="0" applyProtection="0"/>
    <xf numFmtId="0" fontId="26" fillId="0" borderId="5" applyNumberFormat="0" applyFill="0" applyAlignment="0" applyProtection="0"/>
    <xf numFmtId="0" fontId="43" fillId="9" borderId="0" applyNumberFormat="0" applyBorder="0" applyAlignment="0" applyProtection="0"/>
    <xf numFmtId="0" fontId="47" fillId="10" borderId="6" applyNumberFormat="0" applyAlignment="0" applyProtection="0"/>
    <xf numFmtId="0" fontId="48" fillId="10" borderId="1" applyNumberFormat="0" applyAlignment="0" applyProtection="0"/>
    <xf numFmtId="0" fontId="49" fillId="11" borderId="7" applyNumberFormat="0" applyAlignment="0" applyProtection="0"/>
    <xf numFmtId="0" fontId="40" fillId="12" borderId="0" applyNumberFormat="0" applyBorder="0" applyAlignment="0" applyProtection="0"/>
    <xf numFmtId="0" fontId="43" fillId="1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3" fontId="5" fillId="0" borderId="10" xfId="2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43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vertical="center"/>
    </xf>
    <xf numFmtId="43" fontId="10" fillId="0" borderId="10" xfId="22" applyNumberFormat="1" applyFont="1" applyFill="1" applyBorder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3" fontId="11" fillId="0" borderId="10" xfId="22" applyNumberFormat="1" applyFont="1" applyFill="1" applyBorder="1" applyAlignment="1">
      <alignment vertical="center" wrapText="1"/>
    </xf>
    <xf numFmtId="178" fontId="9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0" fontId="9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0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4" fontId="54" fillId="0" borderId="17" xfId="0" applyNumberFormat="1" applyFont="1" applyBorder="1" applyAlignment="1">
      <alignment horizontal="right" vertical="center" wrapText="1"/>
    </xf>
    <xf numFmtId="4" fontId="54" fillId="0" borderId="18" xfId="0" applyNumberFormat="1" applyFont="1" applyBorder="1" applyAlignment="1">
      <alignment horizontal="right" vertical="center" wrapText="1"/>
    </xf>
    <xf numFmtId="4" fontId="9" fillId="0" borderId="0" xfId="0" applyNumberFormat="1" applyFont="1" applyFill="1" applyAlignment="1">
      <alignment vertical="center"/>
    </xf>
    <xf numFmtId="4" fontId="55" fillId="0" borderId="19" xfId="0" applyNumberFormat="1" applyFont="1" applyBorder="1" applyAlignment="1">
      <alignment horizontal="right" vertical="center" wrapText="1"/>
    </xf>
    <xf numFmtId="4" fontId="55" fillId="0" borderId="20" xfId="0" applyNumberFormat="1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31" fontId="5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43" fontId="9" fillId="0" borderId="10" xfId="22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43" fontId="9" fillId="0" borderId="0" xfId="22" applyNumberFormat="1" applyFont="1" applyFill="1" applyBorder="1" applyAlignment="1">
      <alignment vertical="center"/>
    </xf>
    <xf numFmtId="49" fontId="9" fillId="0" borderId="0" xfId="22" applyNumberFormat="1" applyFont="1" applyFill="1" applyBorder="1" applyAlignment="1">
      <alignment horizontal="center" vertical="center"/>
    </xf>
    <xf numFmtId="43" fontId="5" fillId="0" borderId="0" xfId="22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pane xSplit="1" ySplit="5" topLeftCell="B21" activePane="bottomRight" state="frozen"/>
      <selection pane="bottomRight" activeCell="F29" sqref="F29:G32"/>
    </sheetView>
  </sheetViews>
  <sheetFormatPr defaultColWidth="9.00390625" defaultRowHeight="14.25"/>
  <cols>
    <col min="1" max="1" width="18.875" style="17" customWidth="1"/>
    <col min="2" max="2" width="14.375" style="17" customWidth="1"/>
    <col min="3" max="3" width="14.875" style="17" customWidth="1"/>
    <col min="4" max="4" width="18.50390625" style="17" customWidth="1"/>
    <col min="5" max="6" width="15.00390625" style="17" customWidth="1"/>
    <col min="7" max="7" width="15.125" style="17" bestFit="1" customWidth="1"/>
    <col min="8" max="8" width="15.625" style="17" customWidth="1"/>
    <col min="9" max="16384" width="9.00390625" style="17" customWidth="1"/>
  </cols>
  <sheetData>
    <row r="1" spans="1:6" ht="25.5" customHeight="1">
      <c r="A1" s="2" t="s">
        <v>0</v>
      </c>
      <c r="B1" s="2"/>
      <c r="C1" s="2"/>
      <c r="D1" s="2"/>
      <c r="E1" s="2"/>
      <c r="F1" s="2"/>
    </row>
    <row r="2" spans="1:6" ht="19.5" customHeight="1">
      <c r="A2" s="44">
        <v>44561</v>
      </c>
      <c r="B2" s="4"/>
      <c r="C2" s="4"/>
      <c r="D2" s="4"/>
      <c r="E2" s="4"/>
      <c r="F2" s="4"/>
    </row>
    <row r="3" spans="1:6" ht="19.5" customHeight="1">
      <c r="A3" s="19" t="s">
        <v>1</v>
      </c>
      <c r="B3" s="19"/>
      <c r="C3" s="19"/>
      <c r="D3" s="45"/>
      <c r="F3" s="20" t="s">
        <v>2</v>
      </c>
    </row>
    <row r="4" spans="1:6" ht="19.5" customHeight="1">
      <c r="A4" s="7" t="s">
        <v>3</v>
      </c>
      <c r="B4" s="46" t="s">
        <v>4</v>
      </c>
      <c r="C4" s="46" t="s">
        <v>5</v>
      </c>
      <c r="D4" s="7" t="s">
        <v>6</v>
      </c>
      <c r="E4" s="46" t="s">
        <v>4</v>
      </c>
      <c r="F4" s="46" t="s">
        <v>5</v>
      </c>
    </row>
    <row r="5" spans="1:6" ht="19.5" customHeight="1">
      <c r="A5" s="8" t="s">
        <v>7</v>
      </c>
      <c r="B5" s="47"/>
      <c r="C5" s="47"/>
      <c r="D5" s="8" t="s">
        <v>8</v>
      </c>
      <c r="E5" s="13"/>
      <c r="F5" s="48"/>
    </row>
    <row r="6" spans="1:6" ht="19.5" customHeight="1">
      <c r="A6" s="8" t="s">
        <v>9</v>
      </c>
      <c r="B6" s="13">
        <v>14116630.35</v>
      </c>
      <c r="C6" s="13">
        <v>19412329.47</v>
      </c>
      <c r="D6" s="8" t="s">
        <v>10</v>
      </c>
      <c r="E6" s="13"/>
      <c r="F6" s="13"/>
    </row>
    <row r="7" spans="1:8" ht="19.5" customHeight="1">
      <c r="A7" s="8" t="s">
        <v>11</v>
      </c>
      <c r="B7" s="13"/>
      <c r="C7" s="13"/>
      <c r="D7" s="8" t="s">
        <v>12</v>
      </c>
      <c r="E7" s="13">
        <v>2400</v>
      </c>
      <c r="F7" s="13"/>
      <c r="G7" s="29">
        <f>F7</f>
        <v>0</v>
      </c>
      <c r="H7" s="29"/>
    </row>
    <row r="8" spans="1:6" ht="19.5" customHeight="1">
      <c r="A8" s="49" t="s">
        <v>13</v>
      </c>
      <c r="B8" s="13"/>
      <c r="C8" s="13"/>
      <c r="D8" s="8" t="s">
        <v>14</v>
      </c>
      <c r="E8" s="13">
        <v>309067</v>
      </c>
      <c r="F8" s="13"/>
    </row>
    <row r="9" spans="1:6" ht="19.5" customHeight="1">
      <c r="A9" s="8" t="s">
        <v>15</v>
      </c>
      <c r="B9" s="13"/>
      <c r="C9" s="13"/>
      <c r="D9" s="8" t="s">
        <v>16</v>
      </c>
      <c r="E9" s="13"/>
      <c r="F9" s="13"/>
    </row>
    <row r="10" spans="1:8" ht="19.5" customHeight="1">
      <c r="A10" s="8" t="s">
        <v>17</v>
      </c>
      <c r="B10" s="13"/>
      <c r="C10" s="13"/>
      <c r="D10" s="8" t="s">
        <v>18</v>
      </c>
      <c r="E10" s="13">
        <v>55140</v>
      </c>
      <c r="F10" s="13">
        <v>5866.28</v>
      </c>
      <c r="G10" s="29">
        <f>F10-E10</f>
        <v>-49273.72</v>
      </c>
      <c r="H10" s="31"/>
    </row>
    <row r="11" spans="1:6" ht="19.5" customHeight="1">
      <c r="A11" s="8" t="s">
        <v>19</v>
      </c>
      <c r="B11" s="13">
        <v>309067</v>
      </c>
      <c r="C11" s="13"/>
      <c r="D11" s="10" t="s">
        <v>20</v>
      </c>
      <c r="E11" s="13"/>
      <c r="F11" s="13"/>
    </row>
    <row r="12" spans="1:6" ht="19.5" customHeight="1">
      <c r="A12" s="8" t="s">
        <v>21</v>
      </c>
      <c r="B12" s="13"/>
      <c r="C12" s="13"/>
      <c r="D12" s="8" t="s">
        <v>22</v>
      </c>
      <c r="E12" s="13"/>
      <c r="F12" s="13"/>
    </row>
    <row r="13" spans="1:6" ht="19.5" customHeight="1">
      <c r="A13" s="8" t="s">
        <v>23</v>
      </c>
      <c r="B13" s="13"/>
      <c r="C13" s="13"/>
      <c r="D13" s="8" t="s">
        <v>24</v>
      </c>
      <c r="E13" s="13"/>
      <c r="F13" s="13"/>
    </row>
    <row r="14" spans="1:6" ht="19.5" customHeight="1">
      <c r="A14" s="7" t="s">
        <v>25</v>
      </c>
      <c r="B14" s="13">
        <f>SUM(B6:B13)</f>
        <v>14425697.35</v>
      </c>
      <c r="C14" s="13">
        <v>19412329.47</v>
      </c>
      <c r="D14" s="8" t="s">
        <v>26</v>
      </c>
      <c r="E14" s="13"/>
      <c r="F14" s="13"/>
    </row>
    <row r="15" spans="1:6" ht="19.5" customHeight="1">
      <c r="A15" s="8" t="s">
        <v>27</v>
      </c>
      <c r="B15" s="13"/>
      <c r="C15" s="13"/>
      <c r="D15" s="7" t="s">
        <v>28</v>
      </c>
      <c r="E15" s="13">
        <f>SUM(E6:E14)</f>
        <v>366607</v>
      </c>
      <c r="F15" s="13">
        <v>5866.28</v>
      </c>
    </row>
    <row r="16" spans="1:6" ht="19.5" customHeight="1">
      <c r="A16" s="8" t="s">
        <v>29</v>
      </c>
      <c r="B16" s="13"/>
      <c r="C16" s="13"/>
      <c r="D16" s="8"/>
      <c r="E16" s="13"/>
      <c r="F16" s="13"/>
    </row>
    <row r="17" spans="1:6" ht="19.5" customHeight="1">
      <c r="A17" s="8" t="s">
        <v>30</v>
      </c>
      <c r="B17" s="13"/>
      <c r="C17" s="13"/>
      <c r="D17" s="8" t="s">
        <v>31</v>
      </c>
      <c r="E17" s="13"/>
      <c r="F17" s="13"/>
    </row>
    <row r="18" spans="1:6" ht="19.5" customHeight="1">
      <c r="A18" s="7" t="s">
        <v>32</v>
      </c>
      <c r="B18" s="13">
        <f>B16+B17</f>
        <v>0</v>
      </c>
      <c r="C18" s="13">
        <f>C16+C17</f>
        <v>0</v>
      </c>
      <c r="D18" s="8" t="s">
        <v>33</v>
      </c>
      <c r="E18" s="13"/>
      <c r="F18" s="13"/>
    </row>
    <row r="19" spans="1:6" ht="19.5" customHeight="1">
      <c r="A19" s="8"/>
      <c r="B19" s="13"/>
      <c r="C19" s="13"/>
      <c r="D19" s="8" t="s">
        <v>34</v>
      </c>
      <c r="E19" s="13"/>
      <c r="F19" s="13"/>
    </row>
    <row r="20" spans="1:6" ht="19.5" customHeight="1">
      <c r="A20" s="8" t="s">
        <v>35</v>
      </c>
      <c r="B20" s="13"/>
      <c r="C20" s="13"/>
      <c r="D20" s="8" t="s">
        <v>36</v>
      </c>
      <c r="E20" s="13"/>
      <c r="F20" s="13"/>
    </row>
    <row r="21" spans="1:6" ht="19.5" customHeight="1">
      <c r="A21" s="8" t="s">
        <v>37</v>
      </c>
      <c r="B21" s="13"/>
      <c r="C21" s="13"/>
      <c r="D21" s="7" t="s">
        <v>38</v>
      </c>
      <c r="E21" s="13">
        <f>SUM(E18:E20)</f>
        <v>0</v>
      </c>
      <c r="F21" s="13">
        <f>SUM(F18:F20)</f>
        <v>0</v>
      </c>
    </row>
    <row r="22" spans="1:6" ht="19.5" customHeight="1">
      <c r="A22" s="8" t="s">
        <v>39</v>
      </c>
      <c r="B22" s="13"/>
      <c r="C22" s="13"/>
      <c r="D22" s="8"/>
      <c r="E22" s="13"/>
      <c r="F22" s="13"/>
    </row>
    <row r="23" spans="1:6" ht="19.5" customHeight="1">
      <c r="A23" s="8" t="s">
        <v>40</v>
      </c>
      <c r="B23" s="13">
        <f>B21-B22</f>
        <v>0</v>
      </c>
      <c r="C23" s="13">
        <f>C21-C22</f>
        <v>0</v>
      </c>
      <c r="D23" s="8" t="s">
        <v>41</v>
      </c>
      <c r="E23" s="13"/>
      <c r="F23" s="13"/>
    </row>
    <row r="24" spans="1:6" ht="19.5" customHeight="1">
      <c r="A24" s="8" t="s">
        <v>42</v>
      </c>
      <c r="B24" s="13"/>
      <c r="C24" s="13"/>
      <c r="D24" s="8" t="s">
        <v>43</v>
      </c>
      <c r="E24" s="13"/>
      <c r="F24" s="13"/>
    </row>
    <row r="25" spans="1:6" ht="19.5" customHeight="1">
      <c r="A25" s="8" t="s">
        <v>44</v>
      </c>
      <c r="B25" s="13"/>
      <c r="C25" s="13"/>
      <c r="D25" s="8"/>
      <c r="E25" s="13"/>
      <c r="F25" s="13"/>
    </row>
    <row r="26" spans="1:6" ht="19.5" customHeight="1">
      <c r="A26" s="8" t="s">
        <v>45</v>
      </c>
      <c r="B26" s="13"/>
      <c r="C26" s="13"/>
      <c r="D26" s="7" t="s">
        <v>46</v>
      </c>
      <c r="E26" s="13">
        <f>E15+E21+E24</f>
        <v>366607</v>
      </c>
      <c r="F26" s="13">
        <f>F15+F21+F24</f>
        <v>5866.28</v>
      </c>
    </row>
    <row r="27" spans="1:8" ht="19.5" customHeight="1">
      <c r="A27" s="7" t="s">
        <v>47</v>
      </c>
      <c r="B27" s="13">
        <f>B23+B24+B25+B26</f>
        <v>0</v>
      </c>
      <c r="C27" s="13">
        <f>C23+C24+C25+C26</f>
        <v>0</v>
      </c>
      <c r="D27" s="8"/>
      <c r="E27" s="13"/>
      <c r="F27" s="13"/>
      <c r="H27" s="33"/>
    </row>
    <row r="28" spans="1:7" ht="19.5" customHeight="1">
      <c r="A28" s="8" t="s">
        <v>48</v>
      </c>
      <c r="B28" s="13"/>
      <c r="C28" s="13"/>
      <c r="D28" s="8" t="s">
        <v>49</v>
      </c>
      <c r="E28" s="13"/>
      <c r="F28" s="13"/>
      <c r="G28" s="13"/>
    </row>
    <row r="29" spans="1:8" ht="19.5" customHeight="1">
      <c r="A29" s="8" t="s">
        <v>50</v>
      </c>
      <c r="B29" s="13"/>
      <c r="C29" s="13"/>
      <c r="D29" s="50" t="s">
        <v>51</v>
      </c>
      <c r="E29" s="13">
        <v>2847299.2</v>
      </c>
      <c r="F29" s="13">
        <f>F32-F31</f>
        <v>3241332.1499999985</v>
      </c>
      <c r="G29" s="13">
        <f>F29-E29</f>
        <v>394032.9499999983</v>
      </c>
      <c r="H29" s="31">
        <f>'业务活动表'!E28-G29</f>
        <v>1.862645149230957E-09</v>
      </c>
    </row>
    <row r="30" spans="1:8" ht="19.5" customHeight="1">
      <c r="A30" s="8"/>
      <c r="B30" s="13"/>
      <c r="C30" s="13"/>
      <c r="D30" s="51" t="s">
        <v>52</v>
      </c>
      <c r="E30" s="13">
        <v>2000000</v>
      </c>
      <c r="F30" s="13">
        <v>2000000</v>
      </c>
      <c r="G30" s="13"/>
      <c r="H30" s="31">
        <f>'业务活动表'!F30-G31</f>
        <v>0</v>
      </c>
    </row>
    <row r="31" spans="1:8" ht="19.5" customHeight="1">
      <c r="A31" s="8" t="s">
        <v>53</v>
      </c>
      <c r="B31" s="13"/>
      <c r="C31" s="13"/>
      <c r="D31" s="8" t="s">
        <v>54</v>
      </c>
      <c r="E31" s="13">
        <v>11211791.15</v>
      </c>
      <c r="F31" s="13">
        <v>16165131.04</v>
      </c>
      <c r="G31" s="13">
        <f>F31-E31</f>
        <v>4953339.889999999</v>
      </c>
      <c r="H31" s="31"/>
    </row>
    <row r="32" spans="1:8" ht="19.5" customHeight="1">
      <c r="A32" s="8" t="s">
        <v>55</v>
      </c>
      <c r="B32" s="13"/>
      <c r="C32" s="13"/>
      <c r="D32" s="7" t="s">
        <v>56</v>
      </c>
      <c r="E32" s="13">
        <f>E29+E31</f>
        <v>14059090.350000001</v>
      </c>
      <c r="F32" s="13">
        <f>F33-F26</f>
        <v>19406463.189999998</v>
      </c>
      <c r="G32" s="13">
        <f>F32-E32</f>
        <v>5347372.839999996</v>
      </c>
      <c r="H32" s="31"/>
    </row>
    <row r="33" spans="1:7" ht="19.5" customHeight="1">
      <c r="A33" s="7" t="s">
        <v>57</v>
      </c>
      <c r="B33" s="13">
        <f>B14+B18+B27+B29+B32</f>
        <v>14425697.35</v>
      </c>
      <c r="C33" s="13">
        <v>19412329.47</v>
      </c>
      <c r="D33" s="7" t="s">
        <v>58</v>
      </c>
      <c r="E33" s="13">
        <f>E26+E32</f>
        <v>14425697.350000001</v>
      </c>
      <c r="F33" s="13">
        <v>19412329.47</v>
      </c>
      <c r="G33" s="13"/>
    </row>
    <row r="34" spans="2:6" ht="15">
      <c r="B34" s="52"/>
      <c r="C34" s="53"/>
      <c r="E34" s="54"/>
      <c r="F34" s="54"/>
    </row>
    <row r="35" spans="2:6" ht="15">
      <c r="B35" s="52"/>
      <c r="C35" s="53"/>
      <c r="E35" s="54"/>
      <c r="F35" s="54"/>
    </row>
  </sheetData>
  <sheetProtection/>
  <mergeCells count="3">
    <mergeCell ref="A1:F1"/>
    <mergeCell ref="A2:F2"/>
    <mergeCell ref="A3:C3"/>
  </mergeCells>
  <printOptions horizontalCentered="1" verticalCentered="1"/>
  <pageMargins left="0.49" right="0.26" top="0.7868055555555555" bottom="0.7868055555555555" header="0.39305555555555555" footer="0.393055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SheetLayoutView="100" workbookViewId="0" topLeftCell="A1">
      <pane xSplit="1" ySplit="6" topLeftCell="B9" activePane="bottomRight" state="frozen"/>
      <selection pane="bottomRight" activeCell="P3" sqref="P3"/>
    </sheetView>
  </sheetViews>
  <sheetFormatPr defaultColWidth="9.00390625" defaultRowHeight="14.25"/>
  <cols>
    <col min="1" max="1" width="29.375" style="10" customWidth="1"/>
    <col min="2" max="2" width="12.25390625" style="4" customWidth="1"/>
    <col min="3" max="7" width="12.25390625" style="10" customWidth="1"/>
    <col min="8" max="8" width="14.125" style="10" bestFit="1" customWidth="1"/>
    <col min="9" max="9" width="13.125" style="10" bestFit="1" customWidth="1"/>
    <col min="10" max="10" width="9.25390625" style="10" bestFit="1" customWidth="1"/>
    <col min="11" max="12" width="9.625" style="10" bestFit="1" customWidth="1"/>
    <col min="13" max="13" width="9.00390625" style="10" customWidth="1"/>
    <col min="14" max="15" width="10.875" style="10" customWidth="1"/>
    <col min="16" max="16" width="10.125" style="10" bestFit="1" customWidth="1"/>
    <col min="17" max="17" width="11.75390625" style="10" customWidth="1"/>
    <col min="18" max="16384" width="9.00390625" style="10" customWidth="1"/>
  </cols>
  <sheetData>
    <row r="1" spans="1:7" ht="30" customHeight="1">
      <c r="A1" s="2" t="s">
        <v>59</v>
      </c>
      <c r="B1" s="2"/>
      <c r="C1" s="2"/>
      <c r="D1" s="2"/>
      <c r="E1" s="2"/>
      <c r="F1" s="2"/>
      <c r="G1" s="2"/>
    </row>
    <row r="2" spans="1:7" s="17" customFormat="1" ht="24" customHeight="1">
      <c r="A2" s="4" t="s">
        <v>60</v>
      </c>
      <c r="B2" s="4"/>
      <c r="C2" s="4"/>
      <c r="D2" s="4"/>
      <c r="E2" s="4"/>
      <c r="F2" s="4"/>
      <c r="G2" s="4"/>
    </row>
    <row r="3" spans="1:7" s="17" customFormat="1" ht="24" customHeight="1">
      <c r="A3" s="18" t="str">
        <f>'资产负债表'!A3</f>
        <v>编制单位：武汉轻工大学教育发展基金会</v>
      </c>
      <c r="B3" s="18"/>
      <c r="C3" s="18"/>
      <c r="D3" s="19"/>
      <c r="E3" s="19"/>
      <c r="F3" s="19"/>
      <c r="G3" s="20" t="s">
        <v>2</v>
      </c>
    </row>
    <row r="4" spans="1:11" s="17" customFormat="1" ht="25.5" customHeight="1">
      <c r="A4" s="21" t="s">
        <v>61</v>
      </c>
      <c r="B4" s="22" t="s">
        <v>62</v>
      </c>
      <c r="C4" s="23"/>
      <c r="D4" s="24"/>
      <c r="E4" s="22" t="s">
        <v>63</v>
      </c>
      <c r="F4" s="23"/>
      <c r="G4" s="24"/>
      <c r="J4" s="37">
        <v>66895.03</v>
      </c>
      <c r="K4" s="33">
        <f>J4/N7</f>
        <v>0.012330671973248247</v>
      </c>
    </row>
    <row r="5" spans="1:11" s="17" customFormat="1" ht="25.5" customHeight="1">
      <c r="A5" s="25"/>
      <c r="B5" s="9" t="s">
        <v>64</v>
      </c>
      <c r="C5" s="9" t="s">
        <v>65</v>
      </c>
      <c r="D5" s="9" t="s">
        <v>66</v>
      </c>
      <c r="E5" s="9" t="s">
        <v>64</v>
      </c>
      <c r="F5" s="9" t="s">
        <v>65</v>
      </c>
      <c r="G5" s="9" t="s">
        <v>66</v>
      </c>
      <c r="J5" s="38">
        <v>50000</v>
      </c>
      <c r="K5" s="33">
        <f>J5/N7</f>
        <v>0.00921643354764042</v>
      </c>
    </row>
    <row r="6" spans="1:11" s="17" customFormat="1" ht="25.5" customHeight="1">
      <c r="A6" s="8" t="s">
        <v>67</v>
      </c>
      <c r="B6" s="26"/>
      <c r="C6" s="13"/>
      <c r="D6" s="13"/>
      <c r="E6" s="13"/>
      <c r="F6" s="13"/>
      <c r="G6" s="27"/>
      <c r="J6" s="38">
        <v>82029</v>
      </c>
      <c r="K6" s="33">
        <f>J6/N7</f>
        <v>0.015120296549587922</v>
      </c>
    </row>
    <row r="7" spans="1:14" s="17" customFormat="1" ht="25.5" customHeight="1">
      <c r="A7" s="8" t="s">
        <v>68</v>
      </c>
      <c r="B7" s="13">
        <v>99375.93</v>
      </c>
      <c r="C7" s="13">
        <v>3229097.92</v>
      </c>
      <c r="D7" s="13">
        <f aca="true" t="shared" si="0" ref="D7:D12">B7+C7</f>
        <v>3328473.85</v>
      </c>
      <c r="E7" s="13">
        <v>2339225.97</v>
      </c>
      <c r="F7" s="13">
        <v>8373431.9</v>
      </c>
      <c r="G7" s="13">
        <f>SUM(E7:F7)</f>
        <v>10712657.870000001</v>
      </c>
      <c r="J7" s="38">
        <v>70000</v>
      </c>
      <c r="K7" s="33">
        <f>J7/G15</f>
        <v>0.012903006966696589</v>
      </c>
      <c r="N7" s="38">
        <v>5425092.01</v>
      </c>
    </row>
    <row r="8" spans="1:11" s="17" customFormat="1" ht="25.5" customHeight="1">
      <c r="A8" s="8" t="s">
        <v>69</v>
      </c>
      <c r="B8" s="28"/>
      <c r="C8" s="28"/>
      <c r="D8" s="13">
        <f t="shared" si="0"/>
        <v>0</v>
      </c>
      <c r="E8" s="28"/>
      <c r="F8" s="28"/>
      <c r="G8" s="13"/>
      <c r="J8" s="38">
        <v>55720</v>
      </c>
      <c r="K8" s="33">
        <f>J8/N7</f>
        <v>0.010270793545490485</v>
      </c>
    </row>
    <row r="9" spans="1:17" s="17" customFormat="1" ht="25.5" customHeight="1">
      <c r="A9" s="8" t="s">
        <v>70</v>
      </c>
      <c r="B9" s="13"/>
      <c r="C9" s="13"/>
      <c r="D9" s="13">
        <f t="shared" si="0"/>
        <v>0</v>
      </c>
      <c r="E9" s="13"/>
      <c r="F9" s="13"/>
      <c r="G9" s="13"/>
      <c r="H9" s="29"/>
      <c r="I9" s="39"/>
      <c r="J9" s="38">
        <v>100000</v>
      </c>
      <c r="K9" s="33">
        <f>J9/N7</f>
        <v>0.01843286709528084</v>
      </c>
      <c r="N9" s="40">
        <v>600000</v>
      </c>
      <c r="P9" s="40">
        <v>500000</v>
      </c>
      <c r="Q9" s="40">
        <v>600000</v>
      </c>
    </row>
    <row r="10" spans="1:17" s="17" customFormat="1" ht="25.5" customHeight="1">
      <c r="A10" s="8" t="s">
        <v>71</v>
      </c>
      <c r="B10" s="13"/>
      <c r="C10" s="13"/>
      <c r="D10" s="13">
        <f t="shared" si="0"/>
        <v>0</v>
      </c>
      <c r="E10" s="13"/>
      <c r="F10" s="13"/>
      <c r="G10" s="13"/>
      <c r="I10" s="39"/>
      <c r="J10" s="38">
        <v>38030</v>
      </c>
      <c r="K10" s="33">
        <f>J10/N7</f>
        <v>0.007010019356335304</v>
      </c>
      <c r="N10" s="41">
        <v>500000</v>
      </c>
      <c r="P10" s="42"/>
      <c r="Q10" s="41">
        <v>500000</v>
      </c>
    </row>
    <row r="11" spans="1:17" s="17" customFormat="1" ht="25.5" customHeight="1">
      <c r="A11" s="8" t="s">
        <v>72</v>
      </c>
      <c r="B11" s="13"/>
      <c r="C11" s="13"/>
      <c r="D11" s="13">
        <f t="shared" si="0"/>
        <v>0</v>
      </c>
      <c r="E11" s="13"/>
      <c r="F11" s="13"/>
      <c r="G11" s="13"/>
      <c r="I11" s="39"/>
      <c r="J11" s="38">
        <v>257600</v>
      </c>
      <c r="K11" s="33">
        <f>J11/N7</f>
        <v>0.04748306563744345</v>
      </c>
      <c r="N11" s="43"/>
      <c r="P11" s="42"/>
      <c r="Q11" s="41">
        <v>500000</v>
      </c>
    </row>
    <row r="12" spans="1:17" s="17" customFormat="1" ht="25.5" customHeight="1">
      <c r="A12" s="8" t="s">
        <v>73</v>
      </c>
      <c r="B12" s="13">
        <v>83303.55</v>
      </c>
      <c r="C12" s="30"/>
      <c r="D12" s="13">
        <f t="shared" si="0"/>
        <v>83303.55</v>
      </c>
      <c r="E12" s="13">
        <v>86386.98</v>
      </c>
      <c r="F12" s="30"/>
      <c r="G12" s="13">
        <v>86386.98</v>
      </c>
      <c r="I12" s="39"/>
      <c r="J12" s="38">
        <v>98957.98</v>
      </c>
      <c r="K12" s="33">
        <f>J12/N7</f>
        <v>0.018240792933574595</v>
      </c>
      <c r="N12" s="41">
        <v>500000</v>
      </c>
      <c r="P12" s="42"/>
      <c r="Q12" s="41">
        <v>500000</v>
      </c>
    </row>
    <row r="13" spans="1:17" s="17" customFormat="1" ht="25.5" customHeight="1">
      <c r="A13" s="7" t="s">
        <v>74</v>
      </c>
      <c r="B13" s="13">
        <f>SUM(B7:B12)</f>
        <v>182679.47999999998</v>
      </c>
      <c r="C13" s="13">
        <f>SUM(C7:C12)</f>
        <v>3229097.92</v>
      </c>
      <c r="D13" s="13">
        <f>SUM(D7:D12)</f>
        <v>3411777.4</v>
      </c>
      <c r="E13" s="13">
        <f>SUM(E7:E12)</f>
        <v>2425612.95</v>
      </c>
      <c r="F13" s="13">
        <v>8373431.9</v>
      </c>
      <c r="G13" s="13">
        <f aca="true" t="shared" si="1" ref="G13:G16">SUM(E13:F13)</f>
        <v>10799044.850000001</v>
      </c>
      <c r="H13" s="31"/>
      <c r="I13" s="39"/>
      <c r="J13" s="38">
        <v>200000</v>
      </c>
      <c r="K13" s="33">
        <f>J13/N7</f>
        <v>0.03686573419056168</v>
      </c>
      <c r="N13" s="41">
        <v>400000</v>
      </c>
      <c r="P13" s="42"/>
      <c r="Q13" s="41">
        <v>400000</v>
      </c>
    </row>
    <row r="14" spans="1:17" s="17" customFormat="1" ht="25.5" customHeight="1">
      <c r="A14" s="8" t="s">
        <v>75</v>
      </c>
      <c r="B14" s="13"/>
      <c r="C14" s="13"/>
      <c r="D14" s="13"/>
      <c r="E14" s="13"/>
      <c r="F14" s="13"/>
      <c r="G14" s="13"/>
      <c r="I14" s="39"/>
      <c r="J14" s="38">
        <v>50000</v>
      </c>
      <c r="K14" s="33">
        <f>J14/N7</f>
        <v>0.00921643354764042</v>
      </c>
      <c r="N14" s="41">
        <v>309067</v>
      </c>
      <c r="P14" s="42"/>
      <c r="Q14" s="41">
        <v>309067</v>
      </c>
    </row>
    <row r="15" spans="1:17" s="17" customFormat="1" ht="25.5" customHeight="1">
      <c r="A15" s="8" t="s">
        <v>76</v>
      </c>
      <c r="B15" s="13">
        <v>2200</v>
      </c>
      <c r="C15" s="13">
        <v>5669721.09</v>
      </c>
      <c r="D15" s="13">
        <f>SUM(B15:C15)</f>
        <v>5671921.09</v>
      </c>
      <c r="E15" s="13">
        <v>2005000</v>
      </c>
      <c r="F15" s="13">
        <v>3420092.01</v>
      </c>
      <c r="G15" s="13">
        <f t="shared" si="1"/>
        <v>5425092.01</v>
      </c>
      <c r="H15" s="31"/>
      <c r="I15" s="39"/>
      <c r="J15" s="38">
        <v>44000</v>
      </c>
      <c r="K15" s="33">
        <f>J15/N7</f>
        <v>0.00811046152192357</v>
      </c>
      <c r="N15" s="41">
        <v>300000</v>
      </c>
      <c r="P15" s="41">
        <v>247247.9</v>
      </c>
      <c r="Q15" s="41">
        <v>300000</v>
      </c>
    </row>
    <row r="16" spans="1:17" s="17" customFormat="1" ht="25.5" customHeight="1">
      <c r="A16" s="32" t="s">
        <v>77</v>
      </c>
      <c r="B16" s="13">
        <v>2200</v>
      </c>
      <c r="C16" s="13">
        <v>5669721.09</v>
      </c>
      <c r="D16" s="13">
        <v>5671921.09</v>
      </c>
      <c r="E16" s="13">
        <v>2005000</v>
      </c>
      <c r="F16" s="13">
        <v>3420092.01</v>
      </c>
      <c r="G16" s="13">
        <f t="shared" si="1"/>
        <v>5425092.01</v>
      </c>
      <c r="H16" s="33">
        <f>G16/'资产负债表'!E32</f>
        <v>0.3858778822059422</v>
      </c>
      <c r="I16" s="39"/>
      <c r="J16" s="38">
        <v>65992</v>
      </c>
      <c r="K16" s="33">
        <f>J16/N7</f>
        <v>0.012164217653517733</v>
      </c>
      <c r="N16" s="41">
        <v>300000</v>
      </c>
      <c r="P16" s="42"/>
      <c r="Q16" s="41">
        <v>300000</v>
      </c>
    </row>
    <row r="17" spans="1:17" s="17" customFormat="1" ht="25.5" customHeight="1">
      <c r="A17" s="8" t="s">
        <v>78</v>
      </c>
      <c r="B17" s="13"/>
      <c r="C17" s="13"/>
      <c r="D17" s="13">
        <f aca="true" t="shared" si="2" ref="D17:D20">B17+C17</f>
        <v>0</v>
      </c>
      <c r="E17" s="13"/>
      <c r="F17" s="13"/>
      <c r="G17" s="13"/>
      <c r="H17" s="33"/>
      <c r="I17" s="39"/>
      <c r="J17" s="38">
        <v>53100</v>
      </c>
      <c r="K17" s="33">
        <f>J17/N7</f>
        <v>0.009787852427594126</v>
      </c>
      <c r="N17" s="43"/>
      <c r="P17" s="42"/>
      <c r="Q17" s="41">
        <v>247247.9</v>
      </c>
    </row>
    <row r="18" spans="1:17" s="17" customFormat="1" ht="25.5" customHeight="1">
      <c r="A18" s="8" t="s">
        <v>79</v>
      </c>
      <c r="B18" s="13"/>
      <c r="C18" s="13"/>
      <c r="D18" s="13">
        <f t="shared" si="2"/>
        <v>0</v>
      </c>
      <c r="E18" s="13"/>
      <c r="F18" s="13"/>
      <c r="G18" s="13"/>
      <c r="H18" s="33">
        <f>G19/G27</f>
        <v>0.003958418621005779</v>
      </c>
      <c r="I18" s="39"/>
      <c r="J18" s="38">
        <v>346707</v>
      </c>
      <c r="K18" s="33">
        <f>J18/G16</f>
        <v>0.06390804052003535</v>
      </c>
      <c r="N18" s="41">
        <v>200000</v>
      </c>
      <c r="P18" s="41">
        <v>200000</v>
      </c>
      <c r="Q18" s="41">
        <v>200000</v>
      </c>
    </row>
    <row r="19" spans="1:17" s="17" customFormat="1" ht="25.5" customHeight="1">
      <c r="A19" s="8" t="s">
        <v>80</v>
      </c>
      <c r="B19" s="13">
        <v>4000</v>
      </c>
      <c r="C19" s="13"/>
      <c r="D19" s="13">
        <f>SUM(B19:C19)</f>
        <v>4000</v>
      </c>
      <c r="E19" s="13">
        <v>21580</v>
      </c>
      <c r="F19" s="13"/>
      <c r="G19" s="13">
        <v>21580</v>
      </c>
      <c r="H19" s="31"/>
      <c r="J19" s="38">
        <v>262399</v>
      </c>
      <c r="K19" s="33">
        <f>J19/N7</f>
        <v>0.048367658929345976</v>
      </c>
      <c r="N19" s="41">
        <v>200000</v>
      </c>
      <c r="P19" s="41">
        <f>SUM(P9:P18)</f>
        <v>947247.9</v>
      </c>
      <c r="Q19" s="41">
        <v>200000</v>
      </c>
    </row>
    <row r="20" spans="1:17" s="17" customFormat="1" ht="25.5" customHeight="1">
      <c r="A20" s="8" t="s">
        <v>81</v>
      </c>
      <c r="B20" s="13"/>
      <c r="C20" s="13"/>
      <c r="D20" s="13">
        <f t="shared" si="2"/>
        <v>0</v>
      </c>
      <c r="E20" s="13">
        <v>15600</v>
      </c>
      <c r="F20" s="13"/>
      <c r="G20" s="13">
        <v>15600</v>
      </c>
      <c r="J20" s="38">
        <v>32000</v>
      </c>
      <c r="K20" s="33">
        <f>J20/N7</f>
        <v>0.005898517470489869</v>
      </c>
      <c r="N20" s="41">
        <f>SUM(N9:N19)</f>
        <v>3309067</v>
      </c>
      <c r="Q20" s="41">
        <f>SUM(Q9:Q19)</f>
        <v>4056314.9</v>
      </c>
    </row>
    <row r="21" spans="1:11" s="17" customFormat="1" ht="25.5" customHeight="1">
      <c r="A21" s="8" t="s">
        <v>82</v>
      </c>
      <c r="B21" s="13">
        <v>4000</v>
      </c>
      <c r="C21" s="13"/>
      <c r="D21" s="13">
        <v>4000</v>
      </c>
      <c r="E21" s="13">
        <v>1980</v>
      </c>
      <c r="F21" s="13"/>
      <c r="G21" s="13">
        <v>1980</v>
      </c>
      <c r="J21" s="38">
        <v>50000</v>
      </c>
      <c r="K21" s="33">
        <f>J21/G16</f>
        <v>0.00921643354764042</v>
      </c>
    </row>
    <row r="22" spans="1:11" s="17" customFormat="1" ht="25.5" customHeight="1">
      <c r="A22" s="8" t="s">
        <v>83</v>
      </c>
      <c r="B22" s="13"/>
      <c r="C22" s="13"/>
      <c r="D22" s="13">
        <f aca="true" t="shared" si="3" ref="D22:D25">B22+C22</f>
        <v>0</v>
      </c>
      <c r="E22" s="13">
        <v>4000</v>
      </c>
      <c r="F22" s="13"/>
      <c r="G22" s="13">
        <v>4000</v>
      </c>
      <c r="J22" s="38">
        <v>144000</v>
      </c>
      <c r="K22" s="33">
        <f>J22/N7</f>
        <v>0.026543328617204414</v>
      </c>
    </row>
    <row r="23" spans="1:15" s="17" customFormat="1" ht="25.5" customHeight="1">
      <c r="A23" s="8" t="s">
        <v>84</v>
      </c>
      <c r="B23" s="13">
        <v>29900</v>
      </c>
      <c r="C23" s="13"/>
      <c r="D23" s="13">
        <f t="shared" si="3"/>
        <v>29900</v>
      </c>
      <c r="E23" s="13"/>
      <c r="F23" s="13"/>
      <c r="G23" s="13"/>
      <c r="J23" s="38">
        <v>59000</v>
      </c>
      <c r="K23" s="33">
        <f>J23/G16</f>
        <v>0.010875391586215697</v>
      </c>
      <c r="O23" s="41">
        <f>N20+P19</f>
        <v>4256314.9</v>
      </c>
    </row>
    <row r="24" spans="1:11" s="17" customFormat="1" ht="25.5" customHeight="1">
      <c r="A24" s="8" t="s">
        <v>85</v>
      </c>
      <c r="B24" s="13"/>
      <c r="C24" s="13"/>
      <c r="D24" s="13"/>
      <c r="E24" s="13">
        <v>5000</v>
      </c>
      <c r="F24" s="13"/>
      <c r="G24" s="13">
        <v>5000</v>
      </c>
      <c r="J24" s="38">
        <v>309067</v>
      </c>
      <c r="K24" s="33">
        <f>J24/N7</f>
        <v>0.05696990934537164</v>
      </c>
    </row>
    <row r="25" spans="1:11" s="17" customFormat="1" ht="25.5" customHeight="1">
      <c r="A25" s="8" t="s">
        <v>86</v>
      </c>
      <c r="B25" s="13"/>
      <c r="C25" s="13"/>
      <c r="D25" s="13">
        <f t="shared" si="3"/>
        <v>0</v>
      </c>
      <c r="E25" s="13"/>
      <c r="F25" s="13"/>
      <c r="G25" s="13"/>
      <c r="J25" s="38">
        <v>600000</v>
      </c>
      <c r="K25" s="33">
        <f>J25/G16</f>
        <v>0.11059720257168505</v>
      </c>
    </row>
    <row r="26" spans="1:11" s="17" customFormat="1" ht="25.5" customHeight="1">
      <c r="A26" s="8" t="s">
        <v>87</v>
      </c>
      <c r="B26" s="13"/>
      <c r="C26" s="13"/>
      <c r="D26" s="13"/>
      <c r="E26" s="13"/>
      <c r="F26" s="13"/>
      <c r="G26" s="13"/>
      <c r="J26" s="38">
        <v>2005000</v>
      </c>
      <c r="K26" s="33">
        <f>J26/N7</f>
        <v>0.36957898526038085</v>
      </c>
    </row>
    <row r="27" spans="1:11" s="17" customFormat="1" ht="25.5" customHeight="1">
      <c r="A27" s="7" t="s">
        <v>88</v>
      </c>
      <c r="B27" s="13">
        <f>B15+B19+B23+B24</f>
        <v>36100</v>
      </c>
      <c r="C27" s="13">
        <f>C15+C19+C23+C24</f>
        <v>5669721.09</v>
      </c>
      <c r="D27" s="13">
        <f>SUM(B27:C27)</f>
        <v>5705821.09</v>
      </c>
      <c r="E27" s="13">
        <f>E16+E19+E24</f>
        <v>2031580</v>
      </c>
      <c r="F27" s="13">
        <f>F16+F24</f>
        <v>3420092.01</v>
      </c>
      <c r="G27" s="13">
        <f>G16+G19+G24</f>
        <v>5451672.01</v>
      </c>
      <c r="J27" s="38">
        <v>50000</v>
      </c>
      <c r="K27" s="33">
        <f>J27/G16</f>
        <v>0.00921643354764042</v>
      </c>
    </row>
    <row r="28" spans="1:12" s="17" customFormat="1" ht="25.5" customHeight="1">
      <c r="A28" s="32" t="s">
        <v>89</v>
      </c>
      <c r="B28" s="13">
        <f aca="true" t="shared" si="4" ref="B28:G28">B13-B27</f>
        <v>146579.47999999998</v>
      </c>
      <c r="C28" s="13">
        <f t="shared" si="4"/>
        <v>-2440623.17</v>
      </c>
      <c r="D28" s="13">
        <f t="shared" si="4"/>
        <v>-2294043.69</v>
      </c>
      <c r="E28" s="13">
        <f t="shared" si="4"/>
        <v>394032.9500000002</v>
      </c>
      <c r="F28" s="13">
        <f t="shared" si="4"/>
        <v>4953339.890000001</v>
      </c>
      <c r="G28" s="13">
        <f t="shared" si="4"/>
        <v>5347372.840000002</v>
      </c>
      <c r="H28" s="31"/>
      <c r="I28" s="31"/>
      <c r="J28" s="38">
        <v>5150497.01</v>
      </c>
      <c r="K28" s="33">
        <f>SUM(K4:K27)</f>
        <v>0.9383245483425452</v>
      </c>
      <c r="L28" s="33">
        <f>SUM(K4:K27)</f>
        <v>0.9383245483425452</v>
      </c>
    </row>
    <row r="29" spans="1:12" s="17" customFormat="1" ht="28.5" customHeight="1">
      <c r="A29" s="34" t="s">
        <v>90</v>
      </c>
      <c r="B29" s="13"/>
      <c r="C29" s="13"/>
      <c r="D29" s="13"/>
      <c r="E29" s="13"/>
      <c r="F29" s="13"/>
      <c r="G29" s="13"/>
      <c r="L29" s="17">
        <f>K28-L28</f>
        <v>0</v>
      </c>
    </row>
    <row r="30" spans="1:7" s="17" customFormat="1" ht="32.25" customHeight="1">
      <c r="A30" s="34" t="s">
        <v>91</v>
      </c>
      <c r="B30" s="13">
        <f>B28+B29</f>
        <v>146579.47999999998</v>
      </c>
      <c r="C30" s="13">
        <f>C28+C29</f>
        <v>-2440623.17</v>
      </c>
      <c r="D30" s="13">
        <f>D13-D27</f>
        <v>-2294043.69</v>
      </c>
      <c r="E30" s="13">
        <f>E13-E27</f>
        <v>394032.9500000002</v>
      </c>
      <c r="F30" s="13">
        <f>F13-F27</f>
        <v>4953339.890000001</v>
      </c>
      <c r="G30" s="13">
        <f>G13-G27</f>
        <v>5347372.840000002</v>
      </c>
    </row>
    <row r="31" ht="15">
      <c r="D31" s="4"/>
    </row>
    <row r="33" ht="15">
      <c r="G33" s="35"/>
    </row>
    <row r="35" ht="15">
      <c r="G35" s="35"/>
    </row>
    <row r="36" ht="15">
      <c r="G36" s="36"/>
    </row>
  </sheetData>
  <sheetProtection/>
  <mergeCells count="5">
    <mergeCell ref="A1:G1"/>
    <mergeCell ref="A2:G2"/>
    <mergeCell ref="B4:D4"/>
    <mergeCell ref="E4:G4"/>
    <mergeCell ref="A4:A5"/>
  </mergeCells>
  <printOptions horizontalCentered="1" verticalCentered="1"/>
  <pageMargins left="0.57" right="0.28" top="0.7868055555555555" bottom="0.7868055555555555" header="0.39305555555555555" footer="0.39305555555555555"/>
  <pageSetup horizontalDpi="600" verticalDpi="6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95" workbookViewId="0" topLeftCell="A1">
      <pane xSplit="1" ySplit="6" topLeftCell="B7" activePane="bottomRight" state="frozen"/>
      <selection pane="bottomRight" activeCell="Q23" sqref="Q22:Q23"/>
    </sheetView>
  </sheetViews>
  <sheetFormatPr defaultColWidth="9.00390625" defaultRowHeight="14.25"/>
  <cols>
    <col min="1" max="1" width="49.75390625" style="1" customWidth="1"/>
    <col min="2" max="2" width="8.50390625" style="1" customWidth="1"/>
    <col min="3" max="3" width="18.625" style="1" customWidth="1"/>
    <col min="4" max="4" width="9.00390625" style="1" hidden="1" customWidth="1"/>
    <col min="5" max="5" width="8.75390625" style="1" hidden="1" customWidth="1"/>
    <col min="6" max="6" width="9.00390625" style="1" hidden="1" customWidth="1"/>
    <col min="7" max="7" width="0.12890625" style="1" hidden="1" customWidth="1"/>
    <col min="8" max="8" width="6.875" style="1" hidden="1" customWidth="1"/>
    <col min="9" max="9" width="7.875" style="1" hidden="1" customWidth="1"/>
    <col min="10" max="10" width="9.00390625" style="1" hidden="1" customWidth="1"/>
    <col min="11" max="16384" width="9.00390625" style="1" customWidth="1"/>
  </cols>
  <sheetData>
    <row r="1" spans="1:10" ht="14.25">
      <c r="A1" s="2" t="s">
        <v>92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4" t="str">
        <f>'业务活动表'!A2</f>
        <v>2021年度</v>
      </c>
      <c r="B3" s="4"/>
      <c r="C3" s="4"/>
      <c r="D3" s="3"/>
      <c r="E3" s="3"/>
      <c r="F3" s="3"/>
      <c r="G3" s="3"/>
      <c r="H3" s="3"/>
      <c r="I3" s="3"/>
      <c r="J3" s="3"/>
    </row>
    <row r="4" spans="1:10" ht="21" customHeight="1">
      <c r="A4" s="5" t="str">
        <f>'资产负债表'!A3</f>
        <v>编制单位：武汉轻工大学教育发展基金会</v>
      </c>
      <c r="B4" s="5"/>
      <c r="C4" s="6" t="s">
        <v>2</v>
      </c>
      <c r="D4" s="5"/>
      <c r="E4" s="5"/>
      <c r="F4" s="5"/>
      <c r="G4" s="5"/>
      <c r="H4" s="5"/>
      <c r="I4" s="5"/>
      <c r="J4" s="5"/>
    </row>
    <row r="5" spans="1:10" ht="20.25" customHeight="1">
      <c r="A5" s="7" t="s">
        <v>93</v>
      </c>
      <c r="B5" s="8" t="s">
        <v>94</v>
      </c>
      <c r="C5" s="9" t="s">
        <v>95</v>
      </c>
      <c r="D5" s="10"/>
      <c r="E5" s="10"/>
      <c r="F5" s="10"/>
      <c r="G5" s="10"/>
      <c r="H5" s="10"/>
      <c r="I5" s="10"/>
      <c r="J5" s="10"/>
    </row>
    <row r="6" spans="1:10" ht="15.75" customHeight="1">
      <c r="A6" s="11" t="s">
        <v>96</v>
      </c>
      <c r="B6" s="9">
        <v>1</v>
      </c>
      <c r="C6" s="8"/>
      <c r="D6" s="10"/>
      <c r="E6" s="10"/>
      <c r="F6" s="10"/>
      <c r="G6" s="10"/>
      <c r="H6" s="10"/>
      <c r="I6" s="10"/>
      <c r="J6" s="10"/>
    </row>
    <row r="7" spans="1:10" ht="16.5" customHeight="1">
      <c r="A7" s="12" t="s">
        <v>97</v>
      </c>
      <c r="B7" s="9">
        <v>2</v>
      </c>
      <c r="C7" s="13">
        <v>10403590.87</v>
      </c>
      <c r="D7" s="10"/>
      <c r="E7" s="10"/>
      <c r="F7" s="10"/>
      <c r="G7" s="10"/>
      <c r="H7" s="10"/>
      <c r="I7" s="10"/>
      <c r="J7" s="10"/>
    </row>
    <row r="8" spans="1:10" ht="16.5" customHeight="1">
      <c r="A8" s="12" t="s">
        <v>98</v>
      </c>
      <c r="B8" s="9">
        <v>3</v>
      </c>
      <c r="C8" s="13"/>
      <c r="D8" s="10"/>
      <c r="E8" s="10"/>
      <c r="F8" s="10"/>
      <c r="G8" s="10"/>
      <c r="H8" s="10"/>
      <c r="I8" s="10"/>
      <c r="J8" s="10"/>
    </row>
    <row r="9" spans="1:10" ht="16.5" customHeight="1">
      <c r="A9" s="12" t="s">
        <v>99</v>
      </c>
      <c r="B9" s="9">
        <v>4</v>
      </c>
      <c r="C9" s="13"/>
      <c r="D9" s="10"/>
      <c r="E9" s="10"/>
      <c r="F9" s="10"/>
      <c r="G9" s="10"/>
      <c r="H9" s="10"/>
      <c r="I9" s="10"/>
      <c r="J9" s="10"/>
    </row>
    <row r="10" spans="1:10" ht="16.5" customHeight="1">
      <c r="A10" s="12" t="s">
        <v>100</v>
      </c>
      <c r="B10" s="9">
        <v>5</v>
      </c>
      <c r="C10" s="13"/>
      <c r="D10" s="10"/>
      <c r="E10" s="10"/>
      <c r="F10" s="10"/>
      <c r="G10" s="10"/>
      <c r="H10" s="10"/>
      <c r="I10" s="10"/>
      <c r="J10" s="10"/>
    </row>
    <row r="11" spans="1:10" ht="16.5" customHeight="1">
      <c r="A11" s="12" t="s">
        <v>101</v>
      </c>
      <c r="B11" s="9">
        <v>6</v>
      </c>
      <c r="C11" s="13"/>
      <c r="D11" s="10"/>
      <c r="E11" s="10"/>
      <c r="F11" s="10"/>
      <c r="G11" s="10"/>
      <c r="H11" s="10"/>
      <c r="I11" s="10"/>
      <c r="J11" s="10"/>
    </row>
    <row r="12" spans="1:10" ht="16.5" customHeight="1">
      <c r="A12" s="12" t="s">
        <v>102</v>
      </c>
      <c r="B12" s="9">
        <v>7</v>
      </c>
      <c r="C12" s="13">
        <v>86386.98</v>
      </c>
      <c r="D12" s="10"/>
      <c r="E12" s="10"/>
      <c r="F12" s="10"/>
      <c r="G12" s="10"/>
      <c r="H12" s="10"/>
      <c r="I12" s="10"/>
      <c r="J12" s="10"/>
    </row>
    <row r="13" spans="1:10" ht="16.5" customHeight="1">
      <c r="A13" s="14" t="s">
        <v>103</v>
      </c>
      <c r="B13" s="9">
        <v>8</v>
      </c>
      <c r="C13" s="13">
        <f>SUM(C7:C12)</f>
        <v>10489977.85</v>
      </c>
      <c r="D13" s="10"/>
      <c r="E13" s="10"/>
      <c r="F13" s="10"/>
      <c r="G13" s="10"/>
      <c r="H13" s="10"/>
      <c r="I13" s="10"/>
      <c r="J13" s="10"/>
    </row>
    <row r="14" spans="1:10" ht="16.5" customHeight="1">
      <c r="A14" s="12" t="s">
        <v>104</v>
      </c>
      <c r="B14" s="9">
        <v>9</v>
      </c>
      <c r="C14" s="13">
        <v>5116025.01</v>
      </c>
      <c r="D14" s="10"/>
      <c r="E14" s="10"/>
      <c r="F14" s="10"/>
      <c r="G14" s="10"/>
      <c r="H14" s="10"/>
      <c r="I14" s="10"/>
      <c r="J14" s="10"/>
    </row>
    <row r="15" spans="1:10" ht="16.5" customHeight="1">
      <c r="A15" s="12" t="s">
        <v>105</v>
      </c>
      <c r="B15" s="9">
        <v>10</v>
      </c>
      <c r="C15" s="13">
        <v>15600</v>
      </c>
      <c r="D15" s="10"/>
      <c r="E15" s="10"/>
      <c r="F15" s="10"/>
      <c r="G15" s="10"/>
      <c r="H15" s="10"/>
      <c r="I15" s="10"/>
      <c r="J15" s="10"/>
    </row>
    <row r="16" spans="1:10" ht="16.5" customHeight="1">
      <c r="A16" s="12" t="s">
        <v>106</v>
      </c>
      <c r="B16" s="9">
        <v>11</v>
      </c>
      <c r="C16" s="13">
        <v>10980</v>
      </c>
      <c r="D16" s="10"/>
      <c r="E16" s="10"/>
      <c r="F16" s="10"/>
      <c r="G16" s="10"/>
      <c r="H16" s="10"/>
      <c r="I16" s="10"/>
      <c r="J16" s="10"/>
    </row>
    <row r="17" spans="1:10" ht="16.5" customHeight="1">
      <c r="A17" s="12" t="s">
        <v>107</v>
      </c>
      <c r="B17" s="9">
        <v>12</v>
      </c>
      <c r="C17" s="13">
        <v>51673.72</v>
      </c>
      <c r="D17" s="10"/>
      <c r="E17" s="10"/>
      <c r="F17" s="10"/>
      <c r="G17" s="10"/>
      <c r="H17" s="10"/>
      <c r="I17" s="10"/>
      <c r="J17" s="10"/>
    </row>
    <row r="18" spans="1:10" ht="16.5" customHeight="1">
      <c r="A18" s="12" t="s">
        <v>108</v>
      </c>
      <c r="B18" s="9">
        <v>13</v>
      </c>
      <c r="C18" s="13">
        <f>SUM(C14:C17)</f>
        <v>5194278.7299999995</v>
      </c>
      <c r="D18" s="10"/>
      <c r="E18" s="10"/>
      <c r="F18" s="10"/>
      <c r="G18" s="10"/>
      <c r="H18" s="10"/>
      <c r="I18" s="10"/>
      <c r="J18" s="10"/>
    </row>
    <row r="19" spans="1:10" ht="16.5" customHeight="1">
      <c r="A19" s="15" t="s">
        <v>109</v>
      </c>
      <c r="B19" s="9">
        <v>14</v>
      </c>
      <c r="C19" s="13">
        <f>C13-C18</f>
        <v>5295699.12</v>
      </c>
      <c r="D19" s="10"/>
      <c r="E19" s="10"/>
      <c r="F19" s="10"/>
      <c r="G19" s="10"/>
      <c r="H19" s="10"/>
      <c r="I19" s="10"/>
      <c r="J19" s="10"/>
    </row>
    <row r="20" spans="1:10" ht="16.5" customHeight="1">
      <c r="A20" s="11" t="s">
        <v>110</v>
      </c>
      <c r="B20" s="9">
        <v>15</v>
      </c>
      <c r="C20" s="13"/>
      <c r="D20" s="10"/>
      <c r="E20" s="10"/>
      <c r="F20" s="10"/>
      <c r="G20" s="10"/>
      <c r="H20" s="10"/>
      <c r="I20" s="10"/>
      <c r="J20" s="10"/>
    </row>
    <row r="21" spans="1:10" ht="16.5" customHeight="1">
      <c r="A21" s="12" t="s">
        <v>111</v>
      </c>
      <c r="B21" s="9">
        <v>16</v>
      </c>
      <c r="C21" s="13"/>
      <c r="D21" s="10"/>
      <c r="E21" s="10"/>
      <c r="F21" s="10"/>
      <c r="G21" s="10"/>
      <c r="H21" s="10"/>
      <c r="I21" s="10"/>
      <c r="J21" s="10"/>
    </row>
    <row r="22" spans="1:10" ht="16.5" customHeight="1">
      <c r="A22" s="12" t="s">
        <v>112</v>
      </c>
      <c r="B22" s="9">
        <v>17</v>
      </c>
      <c r="C22" s="13"/>
      <c r="D22" s="10"/>
      <c r="E22" s="10"/>
      <c r="F22" s="10"/>
      <c r="G22" s="10"/>
      <c r="H22" s="10"/>
      <c r="I22" s="10"/>
      <c r="J22" s="10"/>
    </row>
    <row r="23" spans="1:10" ht="16.5" customHeight="1">
      <c r="A23" s="12" t="s">
        <v>113</v>
      </c>
      <c r="B23" s="9">
        <v>18</v>
      </c>
      <c r="C23" s="13"/>
      <c r="D23" s="10"/>
      <c r="E23" s="10"/>
      <c r="F23" s="10"/>
      <c r="G23" s="10"/>
      <c r="H23" s="10"/>
      <c r="I23" s="10"/>
      <c r="J23" s="10"/>
    </row>
    <row r="24" spans="1:10" ht="16.5" customHeight="1">
      <c r="A24" s="12" t="s">
        <v>114</v>
      </c>
      <c r="B24" s="9">
        <v>19</v>
      </c>
      <c r="C24" s="13"/>
      <c r="D24" s="10"/>
      <c r="E24" s="10"/>
      <c r="F24" s="10"/>
      <c r="G24" s="10"/>
      <c r="H24" s="10"/>
      <c r="I24" s="10"/>
      <c r="J24" s="10"/>
    </row>
    <row r="25" spans="1:10" ht="16.5" customHeight="1">
      <c r="A25" s="12" t="s">
        <v>115</v>
      </c>
      <c r="B25" s="9">
        <v>20</v>
      </c>
      <c r="C25" s="13"/>
      <c r="D25" s="10"/>
      <c r="E25" s="10"/>
      <c r="F25" s="10"/>
      <c r="G25" s="10"/>
      <c r="H25" s="10"/>
      <c r="I25" s="10"/>
      <c r="J25" s="10"/>
    </row>
    <row r="26" spans="1:10" ht="16.5" customHeight="1">
      <c r="A26" s="12" t="s">
        <v>116</v>
      </c>
      <c r="B26" s="9">
        <v>21</v>
      </c>
      <c r="C26" s="13"/>
      <c r="D26" s="10"/>
      <c r="E26" s="10"/>
      <c r="F26" s="10"/>
      <c r="G26" s="10"/>
      <c r="H26" s="10"/>
      <c r="I26" s="10"/>
      <c r="J26" s="10"/>
    </row>
    <row r="27" spans="1:10" ht="16.5" customHeight="1">
      <c r="A27" s="12" t="s">
        <v>117</v>
      </c>
      <c r="B27" s="9">
        <v>22</v>
      </c>
      <c r="C27" s="13"/>
      <c r="D27" s="10"/>
      <c r="E27" s="10"/>
      <c r="F27" s="10"/>
      <c r="G27" s="10"/>
      <c r="H27" s="10"/>
      <c r="I27" s="10"/>
      <c r="J27" s="10"/>
    </row>
    <row r="28" spans="1:10" ht="16.5" customHeight="1">
      <c r="A28" s="12" t="s">
        <v>118</v>
      </c>
      <c r="B28" s="9">
        <v>23</v>
      </c>
      <c r="C28" s="13"/>
      <c r="D28" s="10"/>
      <c r="E28" s="10"/>
      <c r="F28" s="10"/>
      <c r="G28" s="10"/>
      <c r="H28" s="10"/>
      <c r="I28" s="10"/>
      <c r="J28" s="10"/>
    </row>
    <row r="29" spans="1:10" ht="16.5" customHeight="1">
      <c r="A29" s="12" t="s">
        <v>119</v>
      </c>
      <c r="B29" s="9">
        <v>24</v>
      </c>
      <c r="C29" s="13"/>
      <c r="D29" s="10"/>
      <c r="E29" s="10"/>
      <c r="F29" s="10"/>
      <c r="G29" s="10"/>
      <c r="H29" s="10"/>
      <c r="I29" s="10"/>
      <c r="J29" s="10"/>
    </row>
    <row r="30" spans="1:10" ht="16.5" customHeight="1">
      <c r="A30" s="15" t="s">
        <v>120</v>
      </c>
      <c r="B30" s="9">
        <v>25</v>
      </c>
      <c r="C30" s="13"/>
      <c r="D30" s="10"/>
      <c r="E30" s="10"/>
      <c r="F30" s="10"/>
      <c r="G30" s="10"/>
      <c r="H30" s="10"/>
      <c r="I30" s="10"/>
      <c r="J30" s="10"/>
    </row>
    <row r="31" spans="1:10" ht="16.5" customHeight="1">
      <c r="A31" s="11" t="s">
        <v>121</v>
      </c>
      <c r="B31" s="9">
        <v>26</v>
      </c>
      <c r="C31" s="13"/>
      <c r="D31" s="10"/>
      <c r="E31" s="10"/>
      <c r="F31" s="10"/>
      <c r="G31" s="10"/>
      <c r="H31" s="10"/>
      <c r="I31" s="10"/>
      <c r="J31" s="10"/>
    </row>
    <row r="32" spans="1:10" ht="16.5" customHeight="1">
      <c r="A32" s="12" t="s">
        <v>122</v>
      </c>
      <c r="B32" s="9">
        <v>27</v>
      </c>
      <c r="C32" s="13"/>
      <c r="D32" s="10"/>
      <c r="E32" s="10"/>
      <c r="F32" s="10"/>
      <c r="G32" s="10"/>
      <c r="H32" s="10"/>
      <c r="I32" s="10"/>
      <c r="J32" s="10"/>
    </row>
    <row r="33" spans="1:10" ht="16.5" customHeight="1">
      <c r="A33" s="12" t="s">
        <v>123</v>
      </c>
      <c r="B33" s="9">
        <v>28</v>
      </c>
      <c r="C33" s="13"/>
      <c r="D33" s="10"/>
      <c r="E33" s="10"/>
      <c r="F33" s="10"/>
      <c r="G33" s="10"/>
      <c r="H33" s="10"/>
      <c r="I33" s="10"/>
      <c r="J33" s="10"/>
    </row>
    <row r="34" spans="1:10" ht="16.5" customHeight="1">
      <c r="A34" s="12" t="s">
        <v>115</v>
      </c>
      <c r="B34" s="9">
        <v>29</v>
      </c>
      <c r="C34" s="13"/>
      <c r="D34" s="10"/>
      <c r="E34" s="10"/>
      <c r="F34" s="10"/>
      <c r="G34" s="10"/>
      <c r="H34" s="10"/>
      <c r="I34" s="10"/>
      <c r="J34" s="10"/>
    </row>
    <row r="35" spans="1:10" ht="16.5" customHeight="1">
      <c r="A35" s="12" t="s">
        <v>124</v>
      </c>
      <c r="B35" s="9">
        <v>30</v>
      </c>
      <c r="C35" s="13"/>
      <c r="D35" s="10"/>
      <c r="E35" s="10"/>
      <c r="F35" s="10"/>
      <c r="G35" s="10"/>
      <c r="H35" s="10"/>
      <c r="I35" s="10"/>
      <c r="J35" s="10"/>
    </row>
    <row r="36" spans="1:10" ht="16.5" customHeight="1">
      <c r="A36" s="12" t="s">
        <v>125</v>
      </c>
      <c r="B36" s="9">
        <v>31</v>
      </c>
      <c r="C36" s="13"/>
      <c r="D36" s="10"/>
      <c r="E36" s="10"/>
      <c r="F36" s="10"/>
      <c r="G36" s="10"/>
      <c r="H36" s="10"/>
      <c r="I36" s="10"/>
      <c r="J36" s="10"/>
    </row>
    <row r="37" spans="1:10" ht="16.5" customHeight="1">
      <c r="A37" s="12" t="s">
        <v>126</v>
      </c>
      <c r="B37" s="9">
        <v>32</v>
      </c>
      <c r="C37" s="13"/>
      <c r="D37" s="10"/>
      <c r="E37" s="10"/>
      <c r="F37" s="10"/>
      <c r="G37" s="10"/>
      <c r="H37" s="10"/>
      <c r="I37" s="10"/>
      <c r="J37" s="10"/>
    </row>
    <row r="38" spans="1:10" ht="16.5" customHeight="1">
      <c r="A38" s="12" t="s">
        <v>127</v>
      </c>
      <c r="B38" s="9">
        <v>33</v>
      </c>
      <c r="C38" s="13"/>
      <c r="D38" s="10"/>
      <c r="E38" s="10"/>
      <c r="F38" s="10"/>
      <c r="G38" s="10"/>
      <c r="H38" s="10"/>
      <c r="I38" s="10"/>
      <c r="J38" s="10"/>
    </row>
    <row r="39" spans="1:10" ht="16.5" customHeight="1">
      <c r="A39" s="15" t="s">
        <v>128</v>
      </c>
      <c r="B39" s="9">
        <v>34</v>
      </c>
      <c r="C39" s="13"/>
      <c r="D39" s="10"/>
      <c r="E39" s="10"/>
      <c r="F39" s="10"/>
      <c r="G39" s="10"/>
      <c r="H39" s="10"/>
      <c r="I39" s="10"/>
      <c r="J39" s="10"/>
    </row>
    <row r="40" spans="1:10" ht="16.5" customHeight="1">
      <c r="A40" s="11" t="s">
        <v>129</v>
      </c>
      <c r="B40" s="9">
        <v>35</v>
      </c>
      <c r="C40" s="13"/>
      <c r="D40" s="10"/>
      <c r="E40" s="10"/>
      <c r="F40" s="10"/>
      <c r="G40" s="10"/>
      <c r="H40" s="10"/>
      <c r="I40" s="10"/>
      <c r="J40" s="10"/>
    </row>
    <row r="41" spans="1:10" ht="16.5" customHeight="1">
      <c r="A41" s="11" t="s">
        <v>130</v>
      </c>
      <c r="B41" s="9">
        <v>36</v>
      </c>
      <c r="C41" s="13">
        <f>'资产负债表'!C6-'资产负债表'!B6</f>
        <v>5295699.119999999</v>
      </c>
      <c r="D41" s="10"/>
      <c r="E41" s="10"/>
      <c r="F41" s="10"/>
      <c r="G41" s="10"/>
      <c r="H41" s="10"/>
      <c r="I41" s="10"/>
      <c r="J41" s="10"/>
    </row>
    <row r="42" ht="15.75">
      <c r="C42" s="16"/>
    </row>
    <row r="43" ht="15.75">
      <c r="C43" s="16"/>
    </row>
    <row r="44" ht="15.75">
      <c r="C44" s="16"/>
    </row>
    <row r="45" ht="15.75">
      <c r="C45" s="16"/>
    </row>
    <row r="46" ht="15.75">
      <c r="C46" s="16"/>
    </row>
    <row r="47" ht="15.75">
      <c r="C47" s="16"/>
    </row>
    <row r="48" ht="15.75">
      <c r="C48" s="16"/>
    </row>
    <row r="49" ht="15.75">
      <c r="C49" s="16"/>
    </row>
    <row r="50" ht="15.75">
      <c r="C50" s="16"/>
    </row>
    <row r="51" ht="15.75">
      <c r="C51" s="16"/>
    </row>
    <row r="52" ht="15.75">
      <c r="C52" s="16"/>
    </row>
    <row r="53" ht="15.75">
      <c r="C53" s="16"/>
    </row>
    <row r="54" ht="15.75">
      <c r="C54" s="16"/>
    </row>
    <row r="55" ht="15.75">
      <c r="C55" s="16"/>
    </row>
    <row r="56" ht="15.75">
      <c r="C56" s="16"/>
    </row>
    <row r="57" ht="15.75">
      <c r="C57" s="16"/>
    </row>
  </sheetData>
  <sheetProtection/>
  <mergeCells count="2">
    <mergeCell ref="A3:C3"/>
    <mergeCell ref="A1:J2"/>
  </mergeCells>
  <printOptions horizontalCentered="1"/>
  <pageMargins left="0.7479166666666667" right="0.5" top="0.9840277777777777" bottom="0.6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Administrator</cp:lastModifiedBy>
  <cp:lastPrinted>2021-03-31T06:07:06Z</cp:lastPrinted>
  <dcterms:created xsi:type="dcterms:W3CDTF">2005-03-23T06:51:03Z</dcterms:created>
  <dcterms:modified xsi:type="dcterms:W3CDTF">2022-03-30T07:11:56Z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A621CDDE4D404E73A1C9FA2AF89AB96E</vt:lpwstr>
  </property>
</Properties>
</file>